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P:\projekty\JPK\Oferta\JPK 2.0\"/>
    </mc:Choice>
  </mc:AlternateContent>
  <bookViews>
    <workbookView xWindow="0" yWindow="0" windowWidth="15360" windowHeight="7005" tabRatio="877" activeTab="10"/>
  </bookViews>
  <sheets>
    <sheet name="Cele projektu" sheetId="6" r:id="rId1"/>
    <sheet name="Ryzyka projektu" sheetId="7" r:id="rId2"/>
    <sheet name="Zarządzanie projektem" sheetId="19" state="hidden" r:id="rId3"/>
    <sheet name="Zarządzanie zmianą funkcjonalną" sheetId="20" state="hidden" r:id="rId4"/>
    <sheet name="Development" sheetId="11" state="hidden" r:id="rId5"/>
    <sheet name="Development ERP" sheetId="27" state="hidden" r:id="rId6"/>
    <sheet name="Warunki współpracy" sheetId="21" r:id="rId7"/>
    <sheet name="Wycena i schemat integracji" sheetId="25" state="hidden" r:id="rId8"/>
    <sheet name="Wycena i schemat integracji ERP" sheetId="28" state="hidden" r:id="rId9"/>
    <sheet name="Wstępna kalkulacja cenowa DSO" sheetId="17" state="hidden" r:id="rId10"/>
    <sheet name="Wstępna kalkulacja cenowa ERP" sheetId="26" r:id="rId11"/>
    <sheet name="Harmonogram" sheetId="29" r:id="rId12"/>
    <sheet name="Pytania" sheetId="14" state="hidden" r:id="rId13"/>
    <sheet name="Założenia" sheetId="24" state="hidden" r:id="rId14"/>
  </sheets>
  <definedNames>
    <definedName name="_xlnm._FilterDatabase" localSheetId="4" hidden="1">Development!$A$1:$H$3</definedName>
    <definedName name="_xlnm._FilterDatabase" localSheetId="5" hidden="1">'Development ERP'!$A$1:$G$80</definedName>
    <definedName name="_Toc400353602" localSheetId="6">'Warunki współpracy'!#REF!</definedName>
    <definedName name="_Toc434229091" localSheetId="5">'Development ERP'!$G$13</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20" i="26" l="1"/>
  <c r="E20" i="26" s="1"/>
  <c r="D34" i="26"/>
  <c r="C33" i="26"/>
  <c r="E33" i="26" s="1"/>
  <c r="C32" i="26"/>
  <c r="E32" i="26" s="1"/>
  <c r="C24" i="26"/>
  <c r="E24" i="26" s="1"/>
  <c r="C25" i="26"/>
  <c r="E25" i="26" s="1"/>
  <c r="C18" i="26"/>
  <c r="E18" i="26" s="1"/>
  <c r="C4" i="26"/>
  <c r="E4" i="26" s="1"/>
  <c r="C5" i="26"/>
  <c r="E5" i="26" s="1"/>
  <c r="E34" i="26" l="1"/>
  <c r="D77" i="29" l="1"/>
  <c r="C77" i="29"/>
  <c r="E89" i="29"/>
  <c r="D88" i="29"/>
  <c r="C88" i="29"/>
  <c r="D87" i="29"/>
  <c r="C87" i="29"/>
  <c r="D86" i="29"/>
  <c r="C86" i="29"/>
  <c r="D85" i="29"/>
  <c r="C85" i="29"/>
  <c r="D84" i="29"/>
  <c r="C84" i="29"/>
  <c r="D74" i="29"/>
  <c r="C74" i="29"/>
  <c r="B88" i="29" s="1"/>
  <c r="E88" i="29" s="1"/>
  <c r="C71" i="29"/>
  <c r="B87" i="29" s="1"/>
  <c r="E87" i="29" s="1"/>
  <c r="D67" i="29"/>
  <c r="C67" i="29"/>
  <c r="D62" i="29"/>
  <c r="C62" i="29"/>
  <c r="C61" i="29" s="1"/>
  <c r="D61" i="29"/>
  <c r="C58" i="29"/>
  <c r="D54" i="29"/>
  <c r="C54" i="29"/>
  <c r="D49" i="29"/>
  <c r="C49" i="29"/>
  <c r="D48" i="29"/>
  <c r="D36" i="29" s="1"/>
  <c r="C48" i="29"/>
  <c r="C44" i="29"/>
  <c r="C38" i="29"/>
  <c r="C37" i="29"/>
  <c r="C36" i="29" s="1"/>
  <c r="B86" i="29" s="1"/>
  <c r="E86" i="29" s="1"/>
  <c r="C30" i="29"/>
  <c r="C17" i="29"/>
  <c r="C16" i="29" s="1"/>
  <c r="B85" i="29" s="1"/>
  <c r="E85" i="29" s="1"/>
  <c r="D16" i="29"/>
  <c r="D2" i="29"/>
  <c r="C2" i="29"/>
  <c r="B84" i="29" s="1"/>
  <c r="E84" i="29" s="1"/>
  <c r="C29" i="26"/>
  <c r="E29" i="26" s="1"/>
  <c r="C19" i="26"/>
  <c r="E19" i="26" s="1"/>
  <c r="C17" i="26"/>
  <c r="E17" i="26" s="1"/>
  <c r="C7" i="26"/>
  <c r="E7" i="26" s="1"/>
  <c r="E91" i="29" l="1"/>
  <c r="C16" i="26"/>
  <c r="E16" i="26" s="1"/>
  <c r="C45" i="26"/>
  <c r="C44" i="26"/>
  <c r="C41" i="26"/>
  <c r="C40" i="26"/>
  <c r="C37" i="26"/>
  <c r="C36" i="26"/>
  <c r="C26" i="26"/>
  <c r="C27" i="26"/>
  <c r="C28" i="26"/>
  <c r="C23" i="26"/>
  <c r="C12" i="26"/>
  <c r="C13" i="26"/>
  <c r="C14" i="26"/>
  <c r="C15" i="26"/>
  <c r="C11" i="26"/>
  <c r="C3" i="26"/>
  <c r="C6" i="26"/>
  <c r="C8" i="26"/>
  <c r="C2" i="26"/>
  <c r="E6" i="26" l="1"/>
  <c r="D21" i="26"/>
  <c r="E28" i="26"/>
  <c r="D46" i="26" l="1"/>
  <c r="D42" i="26"/>
  <c r="D38" i="26"/>
  <c r="D30" i="26"/>
  <c r="D9" i="26"/>
  <c r="D48" i="26" l="1"/>
  <c r="E45" i="26"/>
  <c r="E44" i="26"/>
  <c r="E8" i="26"/>
  <c r="E46" i="26" l="1"/>
  <c r="E41" i="26" l="1"/>
  <c r="E40" i="26"/>
  <c r="E37" i="26"/>
  <c r="E36" i="26"/>
  <c r="E26" i="26"/>
  <c r="E27" i="26"/>
  <c r="E23" i="26"/>
  <c r="E13" i="26"/>
  <c r="E14" i="26"/>
  <c r="E15" i="26"/>
  <c r="E12" i="26"/>
  <c r="B22" i="28"/>
  <c r="B24" i="28" s="1"/>
  <c r="G79" i="27" l="1"/>
  <c r="G80" i="27" s="1"/>
  <c r="E3" i="26" l="1"/>
  <c r="B33" i="25"/>
  <c r="E2" i="26"/>
  <c r="E11" i="26"/>
  <c r="E21" i="26" s="1"/>
  <c r="E30" i="26"/>
  <c r="E38" i="26"/>
  <c r="E42" i="26"/>
  <c r="E3" i="17"/>
  <c r="E4" i="17"/>
  <c r="E5" i="17"/>
  <c r="E7" i="17" s="1"/>
  <c r="E6" i="17"/>
  <c r="E9" i="17"/>
  <c r="E21" i="17"/>
  <c r="E28" i="17" s="1"/>
  <c r="E22" i="17"/>
  <c r="E23" i="17"/>
  <c r="E24" i="17"/>
  <c r="E25" i="17"/>
  <c r="E26" i="17"/>
  <c r="E30" i="17"/>
  <c r="E31" i="17"/>
  <c r="E35" i="17" s="1"/>
  <c r="E32" i="17"/>
  <c r="E34" i="17"/>
  <c r="E37" i="17"/>
  <c r="E41" i="17" s="1"/>
  <c r="E38" i="17"/>
  <c r="E40" i="17"/>
  <c r="E43" i="17"/>
  <c r="E47" i="17" s="1"/>
  <c r="E44" i="17"/>
  <c r="E45" i="17"/>
  <c r="E49" i="17"/>
  <c r="E53" i="17" s="1"/>
  <c r="E50" i="17"/>
  <c r="E52" i="17"/>
  <c r="E55" i="17"/>
  <c r="E56" i="17"/>
  <c r="E59" i="17" s="1"/>
  <c r="E57" i="17"/>
  <c r="E58" i="17"/>
  <c r="E61" i="17"/>
  <c r="E64" i="17" s="1"/>
  <c r="E66" i="17"/>
  <c r="E67" i="17"/>
  <c r="E70" i="17" s="1"/>
  <c r="E69" i="17"/>
  <c r="E72" i="17"/>
  <c r="E73" i="17"/>
  <c r="E75" i="17"/>
  <c r="E76" i="17" s="1"/>
  <c r="E78" i="17"/>
  <c r="E79" i="17"/>
  <c r="E82" i="17" s="1"/>
  <c r="E80" i="17"/>
  <c r="E81" i="17"/>
  <c r="D15" i="17"/>
  <c r="E15" i="17" s="1"/>
  <c r="E19" i="17" s="1"/>
  <c r="E10" i="17"/>
  <c r="E106" i="17"/>
  <c r="E104" i="17"/>
  <c r="E105" i="17"/>
  <c r="E108" i="17"/>
  <c r="E111" i="17" s="1"/>
  <c r="E109" i="17"/>
  <c r="E110" i="17"/>
  <c r="E12" i="17"/>
  <c r="E97" i="17"/>
  <c r="E99" i="17"/>
  <c r="E98" i="17"/>
  <c r="E100" i="17" s="1"/>
  <c r="E94" i="17"/>
  <c r="E95" i="17"/>
  <c r="F39" i="17"/>
  <c r="F40" i="17" s="1"/>
  <c r="E84" i="17" l="1"/>
  <c r="E87" i="17" s="1"/>
  <c r="E90" i="17" s="1"/>
  <c r="E88" i="17"/>
  <c r="E9" i="26"/>
  <c r="E48" i="26" l="1"/>
  <c r="C51" i="26" s="1"/>
  <c r="E51" i="26" s="1"/>
</calcChain>
</file>

<file path=xl/comments1.xml><?xml version="1.0" encoding="utf-8"?>
<comments xmlns="http://schemas.openxmlformats.org/spreadsheetml/2006/main">
  <authors>
    <author>Łabuz Jarosław</author>
  </authors>
  <commentList>
    <comment ref="A7" authorId="0" shapeId="0">
      <text>
        <r>
          <rPr>
            <b/>
            <sz val="9"/>
            <color indexed="81"/>
            <rFont val="Tahoma"/>
            <family val="2"/>
            <charset val="238"/>
          </rPr>
          <t>Łabuz Jarosław:</t>
        </r>
        <r>
          <rPr>
            <sz val="9"/>
            <color indexed="81"/>
            <rFont val="Tahoma"/>
            <family val="2"/>
            <charset val="238"/>
          </rPr>
          <t xml:space="preserve">
Nie wiem jeszcze jakie mogą być zastosowania oraz czy klienci będą tym zainteresowani.</t>
        </r>
      </text>
    </comment>
    <comment ref="A35" authorId="0" shapeId="0">
      <text>
        <r>
          <rPr>
            <b/>
            <sz val="9"/>
            <color indexed="81"/>
            <rFont val="Tahoma"/>
            <family val="2"/>
            <charset val="238"/>
          </rPr>
          <t>Łabuz Jarosław:</t>
        </r>
        <r>
          <rPr>
            <sz val="9"/>
            <color indexed="81"/>
            <rFont val="Tahoma"/>
            <family val="2"/>
            <charset val="238"/>
          </rPr>
          <t xml:space="preserve">
Jeżeli będzie taka zmiana</t>
        </r>
      </text>
    </comment>
    <comment ref="A40" authorId="0" shapeId="0">
      <text>
        <r>
          <rPr>
            <b/>
            <sz val="9"/>
            <color indexed="81"/>
            <rFont val="Tahoma"/>
            <family val="2"/>
            <charset val="238"/>
          </rPr>
          <t>Łabuz Jarosław:</t>
        </r>
        <r>
          <rPr>
            <sz val="9"/>
            <color indexed="81"/>
            <rFont val="Tahoma"/>
            <family val="2"/>
            <charset val="238"/>
          </rPr>
          <t xml:space="preserve">
Jeżeli klient to kupi.</t>
        </r>
      </text>
    </comment>
    <comment ref="A47" authorId="0" shapeId="0">
      <text>
        <r>
          <rPr>
            <b/>
            <sz val="9"/>
            <color indexed="81"/>
            <rFont val="Tahoma"/>
            <family val="2"/>
            <charset val="238"/>
          </rPr>
          <t>Łabuz Jarosław:</t>
        </r>
        <r>
          <rPr>
            <sz val="9"/>
            <color indexed="81"/>
            <rFont val="Tahoma"/>
            <family val="2"/>
            <charset val="238"/>
          </rPr>
          <t xml:space="preserve">
Jeżeli klient będzie chciał taka modyfikację wykonać - trzeba to przetestować. W przypadku, gdy nie będziemy instalowali grup klasyfikacji - tutaj dajemy </t>
        </r>
        <r>
          <rPr>
            <b/>
            <sz val="9"/>
            <color indexed="81"/>
            <rFont val="Tahoma"/>
            <family val="2"/>
            <charset val="238"/>
          </rPr>
          <t xml:space="preserve">0 a możemy zwiększyć pozycję pierwszą (weryfikacja pozycji deklaracji VAT)
</t>
        </r>
        <r>
          <rPr>
            <sz val="9"/>
            <color indexed="81"/>
            <rFont val="Tahoma"/>
            <family val="2"/>
            <charset val="238"/>
          </rPr>
          <t xml:space="preserve">
</t>
        </r>
      </text>
    </comment>
    <comment ref="A51" authorId="0" shapeId="0">
      <text>
        <r>
          <rPr>
            <b/>
            <sz val="9"/>
            <color indexed="81"/>
            <rFont val="Tahoma"/>
            <family val="2"/>
            <charset val="238"/>
          </rPr>
          <t>Łabuz Jarosław:</t>
        </r>
        <r>
          <rPr>
            <sz val="9"/>
            <color indexed="81"/>
            <rFont val="Tahoma"/>
            <family val="2"/>
            <charset val="238"/>
          </rPr>
          <t xml:space="preserve">
Jeżeli klient to kupi</t>
        </r>
      </text>
    </comment>
    <comment ref="A57" authorId="0" shapeId="0">
      <text>
        <r>
          <rPr>
            <b/>
            <sz val="9"/>
            <color indexed="81"/>
            <rFont val="Tahoma"/>
            <family val="2"/>
            <charset val="238"/>
          </rPr>
          <t>Łabuz Jarosław:</t>
        </r>
        <r>
          <rPr>
            <sz val="9"/>
            <color indexed="81"/>
            <rFont val="Tahoma"/>
            <family val="2"/>
            <charset val="238"/>
          </rPr>
          <t xml:space="preserve">
Jeżeli klient będzie chciał taka modyfikację wykonać - trzeba to przetestować. W przypadku, gdy nie będziemy instalowali grup klasyfikacji - tutaj dajemy </t>
        </r>
        <r>
          <rPr>
            <b/>
            <sz val="9"/>
            <color indexed="81"/>
            <rFont val="Tahoma"/>
            <family val="2"/>
            <charset val="238"/>
          </rPr>
          <t xml:space="preserve">0 a możemy zwiększyć pozycję pierwszą (weryfikacja pozycji deklaracji VAT)
</t>
        </r>
        <r>
          <rPr>
            <sz val="9"/>
            <color indexed="81"/>
            <rFont val="Tahoma"/>
            <family val="2"/>
            <charset val="238"/>
          </rPr>
          <t xml:space="preserve">
</t>
        </r>
      </text>
    </comment>
    <comment ref="A64" authorId="0" shapeId="0">
      <text>
        <r>
          <rPr>
            <b/>
            <sz val="9"/>
            <color indexed="81"/>
            <rFont val="Tahoma"/>
            <family val="2"/>
            <charset val="238"/>
          </rPr>
          <t>Łabuz Jarosław:</t>
        </r>
        <r>
          <rPr>
            <sz val="9"/>
            <color indexed="81"/>
            <rFont val="Tahoma"/>
            <family val="2"/>
            <charset val="238"/>
          </rPr>
          <t xml:space="preserve">
Jeżeli klient to kupi</t>
        </r>
      </text>
    </comment>
    <comment ref="A70" authorId="0" shapeId="0">
      <text>
        <r>
          <rPr>
            <b/>
            <sz val="9"/>
            <color indexed="81"/>
            <rFont val="Tahoma"/>
            <family val="2"/>
            <charset val="238"/>
          </rPr>
          <t>Łabuz Jarosław:</t>
        </r>
        <r>
          <rPr>
            <sz val="9"/>
            <color indexed="81"/>
            <rFont val="Tahoma"/>
            <family val="2"/>
            <charset val="238"/>
          </rPr>
          <t xml:space="preserve">
Jeżeli klient będzie chciał taka modyfikację wykonać - trzeba to przetestować. W przypadku, gdy nie będziemy instalowali grup klasyfikacji - tutaj dajemy </t>
        </r>
        <r>
          <rPr>
            <b/>
            <sz val="9"/>
            <color indexed="81"/>
            <rFont val="Tahoma"/>
            <family val="2"/>
            <charset val="238"/>
          </rPr>
          <t xml:space="preserve">0 a możemy zwiększyć pozycję pierwszą (weryfikacja pozycji deklaracji VAT)
</t>
        </r>
        <r>
          <rPr>
            <sz val="9"/>
            <color indexed="81"/>
            <rFont val="Tahoma"/>
            <family val="2"/>
            <charset val="238"/>
          </rPr>
          <t xml:space="preserve">
</t>
        </r>
      </text>
    </comment>
  </commentList>
</comments>
</file>

<file path=xl/sharedStrings.xml><?xml version="1.0" encoding="utf-8"?>
<sst xmlns="http://schemas.openxmlformats.org/spreadsheetml/2006/main" count="1145" uniqueCount="779">
  <si>
    <t>Kick-Off</t>
  </si>
  <si>
    <t>Cut Over</t>
  </si>
  <si>
    <t xml:space="preserve">HyperCare </t>
  </si>
  <si>
    <t>Development</t>
  </si>
  <si>
    <t>Ryzyka</t>
  </si>
  <si>
    <t>Wpływ na projekt</t>
  </si>
  <si>
    <t>Jak kontrolujemy</t>
  </si>
  <si>
    <t>Jak eliminujemy</t>
  </si>
  <si>
    <t>Interesariusz (Stakeholder)</t>
  </si>
  <si>
    <t>Definicja celu (Definition of goals)</t>
  </si>
  <si>
    <t>Warunki powodzenie ( Win-conditions)</t>
  </si>
  <si>
    <t>Konfiguracja aplikacji</t>
  </si>
  <si>
    <t>Integracja</t>
  </si>
  <si>
    <t>Numer</t>
  </si>
  <si>
    <t>Wymaganie</t>
  </si>
  <si>
    <t>Obszar</t>
  </si>
  <si>
    <t>Opis</t>
  </si>
  <si>
    <t>Kategoria</t>
  </si>
  <si>
    <t>Priorytet</t>
  </si>
  <si>
    <t>RAZEM</t>
  </si>
  <si>
    <t>TBD</t>
  </si>
  <si>
    <t>Koszt wdrożenia i developmentu integracji</t>
  </si>
  <si>
    <t>Rool-out</t>
  </si>
  <si>
    <t>Spotkanie raz w miesiącu dla komitetu sterującego (f2f)</t>
  </si>
  <si>
    <t>W ramach obszarów funkcjonalnych musimy jasno sprecyzować co i jak ma być wykonane aby projekt zakończył się sukcesem.</t>
  </si>
  <si>
    <t>Ilość dni</t>
  </si>
  <si>
    <t>Szkolenie użytkowników</t>
  </si>
  <si>
    <t>Konfiguracja środowiska (Infrastruktura techniczna)</t>
  </si>
  <si>
    <t>Konfiguracja integracji (Infrastruktura techniczna)</t>
  </si>
  <si>
    <t>Przygotowanie i inicjalne wgranie Master data</t>
  </si>
  <si>
    <t>Prace programistyczne</t>
  </si>
  <si>
    <t>Konfiguracja</t>
  </si>
  <si>
    <t>Analiza</t>
  </si>
  <si>
    <t>Wartość netto</t>
  </si>
  <si>
    <t>Razem</t>
  </si>
  <si>
    <t>Prace wdrożeniowe</t>
  </si>
  <si>
    <t>Inicjalna walidacja danych, import i testy</t>
  </si>
  <si>
    <t>Przygotowanie projektu</t>
  </si>
  <si>
    <t>Nadzór nad wdrożeniem</t>
  </si>
  <si>
    <t>Zarządzanie projektem</t>
  </si>
  <si>
    <t>Bezpośrednia opieka Project Managera przez 4 tygodnie po produkcyjnym uruchomieniu</t>
  </si>
  <si>
    <t>Codzienny nadzór</t>
  </si>
  <si>
    <t>Powołanie zespołu projektowego, teleconf</t>
  </si>
  <si>
    <t>Testowanie przez zespół projektowy</t>
  </si>
  <si>
    <t xml:space="preserve">Szkolenie Key User  </t>
  </si>
  <si>
    <t>Szkolenie kluczowych użytkowników, przekazanie niezbędnej wiedzy n/t aplikacji, scenariuszy testowych, utrzymania etc.</t>
  </si>
  <si>
    <t>Cena netto</t>
  </si>
  <si>
    <t>Założenie i aktywacja kont użytkowników</t>
  </si>
  <si>
    <t>Migracja ze środowiska testowego na środowisko produkcyjne.</t>
  </si>
  <si>
    <t>Testy aplikacji</t>
  </si>
  <si>
    <t>Import danych testowych i testy</t>
  </si>
  <si>
    <t>Środodowisko testowe</t>
  </si>
  <si>
    <t>2 środowiska (testowe, produkcyjne )</t>
  </si>
  <si>
    <t>Konfiguracja MasterData i podstawowego zakresu funkcjonalnego przed analizą</t>
  </si>
  <si>
    <t>Testy cząstkowe</t>
  </si>
  <si>
    <t>Analiza i rekonfiguracja w wyniku przeprowadzonych testów cząstkowych</t>
  </si>
  <si>
    <t>Implementacja zmian po testach cząstkowych</t>
  </si>
  <si>
    <t>Analiza zidentyfikowanych zmian po testach cząstkowych</t>
  </si>
  <si>
    <t>Konfiguracja aplikacji - pula na zmiany po testach cząstkowych</t>
  </si>
  <si>
    <t>Konfiguracja integracji - pula na zmiany po testach cząstkowych</t>
  </si>
  <si>
    <t>Testowanie przez wybranych użytkowników biznesowych - założenie 1 tydzień</t>
  </si>
  <si>
    <t>Testowanie przez wybranych użytkowników biznesowych</t>
  </si>
  <si>
    <t>Analiza zidentyfikowanych zmian po testach UAT</t>
  </si>
  <si>
    <t>Konfiguracja aplikacji - pula na zmiany po testach UAT</t>
  </si>
  <si>
    <t>Konfiguracja integracji - pula na zmiany po testach UAT</t>
  </si>
  <si>
    <t>Implementacja zmian po testach UAT</t>
  </si>
  <si>
    <t>Analiza i rekonfiguracja w wyniku przeprowadzonych testów UAT</t>
  </si>
  <si>
    <t>Testy Akceptacyjne (UAT)</t>
  </si>
  <si>
    <t>Szkolenie użytkownikówg UAT</t>
  </si>
  <si>
    <t>Integracja UAT</t>
  </si>
  <si>
    <t>Maitenance dla nowych zmian funkcjonalnych (dev)</t>
  </si>
  <si>
    <t>Implementacja zmian po pilocie</t>
  </si>
  <si>
    <t>Analiza zidentyfikowanych zmian po pilocie</t>
  </si>
  <si>
    <t>Konfiguracja aplikacji - pula na zmiany po pilocie</t>
  </si>
  <si>
    <t>Konfiguracja integracji - pula na zmiany po pilocie</t>
  </si>
  <si>
    <t>Analiza i rekonfiguracja w wyniku przeprowadzenia pilota</t>
  </si>
  <si>
    <t>Nadzór i wspópraca w zakresie definiowania docelowych zadań i aktywności dla użytkowników systemu</t>
  </si>
  <si>
    <t>Czyszczenie danych testowych, migracja na środowisko produkcyjne</t>
  </si>
  <si>
    <t>Raportowanie stausu projektu według ustalonych i zatwierdzonych wzorów dokumentów</t>
  </si>
  <si>
    <t>Przygotowanie, dostarczenie materiałów na KickOff i organizacja</t>
  </si>
  <si>
    <t>Wszystkie ceny towarów i usług zawarte w niniejszej ofercie są cenami netto i należy do nich doliczyć podatek VAT.</t>
  </si>
  <si>
    <t>Warunki cenowe zawarte w niniejszej ofercie ograniczone są do zakupu i wdrożenia systemu, wyłącznie na terenie Rzeczpospolitej Polskiej.</t>
  </si>
  <si>
    <t>W przypadku zmian w sposobie licencjonowania oprogramowania gotowego niniejsza oferta zostanie zmodyfikowana zgodnie z informacjami uzyskanymi od odpowiednich władz firm producenckich.</t>
  </si>
  <si>
    <t>Podstawowe warunki współpracy</t>
  </si>
  <si>
    <t>konfiguracja i zestawienie tras logicznych</t>
  </si>
  <si>
    <t>Szkolenie Key User</t>
  </si>
  <si>
    <t>Ustalenie formatu komunikatów, 
ustalenie zakresu integracji (calościowy/przyrostowy)
ustalenie harmonogramów integracji komunikatów
ustalenie sposobu i parametrów komunikacji</t>
  </si>
  <si>
    <t xml:space="preserve">Ustalenie formatu komunikatów 
ustalenie zakresu integracji (calościowy/przyrostowy)
ustalenie harmonogramów integracji komunikatów
ustalenie sposobu i parametrów komunikacji </t>
  </si>
  <si>
    <t>Zakres analizy</t>
  </si>
  <si>
    <t>Szczegółowo:</t>
  </si>
  <si>
    <t>SUMA</t>
  </si>
  <si>
    <t>wycena w osdniach</t>
  </si>
  <si>
    <t>dokumentacja</t>
  </si>
  <si>
    <t>komunikacja + formaty + harmonogramy</t>
  </si>
  <si>
    <t>opis komunikacji, szczegółowy opis formatów integracyjnych, sposobu zasilania, harmonogramów zasilania</t>
  </si>
  <si>
    <t>szczegółowy zakres prac 
UWAGA: - nazwy komunikatów mogą się zmienić po szczegółowej analizie integracyjnej</t>
  </si>
  <si>
    <t>zestawienie i konfiguracja tras komunikacyjnych</t>
  </si>
  <si>
    <t>Przy założeniu że pilot trwa 1 miesiąc nie ma opłat utrzymania miesięcznego. Powyżej 1 miesiąca wchodzą opłaty wynikające z utrzymania mech. Integracyjnych i pozostałych.</t>
  </si>
  <si>
    <t>User Training (szkolenie dla użytkowników Key User)</t>
  </si>
  <si>
    <t>Ilość</t>
  </si>
  <si>
    <t>Udostępnienie Platformy Connector  (Moduł Integracyjny)</t>
  </si>
  <si>
    <t xml:space="preserve">Utrzymanie mechanizmów integracyjnych </t>
  </si>
  <si>
    <t>Uwaga 1:</t>
  </si>
  <si>
    <t>Podatek</t>
  </si>
  <si>
    <t>Uwaga 2:</t>
  </si>
  <si>
    <t>Stacje robocze</t>
  </si>
  <si>
    <t>Uwaga 3:</t>
  </si>
  <si>
    <t>Uwaga 4:</t>
  </si>
  <si>
    <t>Zmiany funkcjonalne</t>
  </si>
  <si>
    <t>Sposób rozliczenia nie objętych dotychczasową wyceną usług dodatkowych przedstawia tabela poniżej:</t>
  </si>
  <si>
    <t>Uwaga 5:</t>
  </si>
  <si>
    <t>Uwaga 6:</t>
  </si>
  <si>
    <t>Uwaga 7:</t>
  </si>
  <si>
    <t>Uwaga 8:</t>
  </si>
  <si>
    <t>Pole eksploatacji</t>
  </si>
  <si>
    <t>Wycena</t>
  </si>
  <si>
    <t>Pozycje oznaczone kolorem czerwonym nie zostały wycenione ze względu na brak ostatecznej informacji o decyzji/potrzebie/zakresie. Jeśli zaistnieje takowa potrzeba zostaną one poddane dodatkowej analizie i wycenie.</t>
  </si>
  <si>
    <t>Pozycje</t>
  </si>
  <si>
    <t>Licencje firm 3-cich</t>
  </si>
  <si>
    <t>Czy zakres powyższych usług wyczerpuje Państwa oczekiwania w tym obszarze, czy mają Państwo dodatkowe wymagania, które nie zostały wymienione powyżej?</t>
  </si>
  <si>
    <t>Czy wymieniony powyżej zakres funkcjonalny aplikacji, zebrany przez nas na podstawie naszych doświadczeń z realizacji projektów Mobile Vanselling u innych naszych klientów, wyczerpuje zakres Państwa potrzeb? Czy mają Państwo dodatkowe, specyficzne dla Państwa, wymagania funkcjonalne wykraczające pozę powyższą listę?</t>
  </si>
  <si>
    <t>Zakres integracji z wymienionymi systemami w załączniku Possible System Landscape:</t>
  </si>
  <si>
    <r>
      <t>Parametry oferty</t>
    </r>
    <r>
      <rPr>
        <sz val="11"/>
        <rFont val="Calibri"/>
        <family val="2"/>
        <charset val="238"/>
        <scheme val="minor"/>
      </rPr>
      <t>:</t>
    </r>
  </si>
  <si>
    <r>
      <t>1.</t>
    </r>
    <r>
      <rPr>
        <sz val="7"/>
        <rFont val="Times New Roman"/>
        <family val="1"/>
        <charset val="238"/>
      </rPr>
      <t xml:space="preserve">       </t>
    </r>
    <r>
      <rPr>
        <sz val="11"/>
        <rFont val="Calibri"/>
        <family val="2"/>
        <charset val="238"/>
        <scheme val="minor"/>
      </rPr>
      <t>Czy system ma być w wariancie outsourcing (infrastruktura bazodanowa i serwerowa po stronie Asseco BS) czy w wariancie pracy w infrastrukturze klienta?</t>
    </r>
  </si>
  <si>
    <r>
      <t>2.</t>
    </r>
    <r>
      <rPr>
        <sz val="7"/>
        <rFont val="Times New Roman"/>
        <family val="1"/>
        <charset val="238"/>
      </rPr>
      <t xml:space="preserve">       </t>
    </r>
    <r>
      <rPr>
        <sz val="11"/>
        <rFont val="Calibri"/>
        <family val="2"/>
        <charset val="238"/>
        <scheme val="minor"/>
      </rPr>
      <t>Czy oferta ma zawierać zakup sprzętu (urządzenia, drukarki – paragony, faktury, obie)?</t>
    </r>
  </si>
  <si>
    <r>
      <t>3.</t>
    </r>
    <r>
      <rPr>
        <sz val="7"/>
        <rFont val="Times New Roman"/>
        <family val="1"/>
        <charset val="238"/>
      </rPr>
      <t xml:space="preserve">       </t>
    </r>
    <r>
      <rPr>
        <sz val="11"/>
        <rFont val="Calibri"/>
        <family val="2"/>
        <charset val="238"/>
        <scheme val="minor"/>
      </rPr>
      <t>Czy oferta ma zakładać przeszkolenie wszystkich użytkowników (rekomendowane) czy tylko kluczowych użytkowników (ilu)?</t>
    </r>
  </si>
  <si>
    <r>
      <t>4.</t>
    </r>
    <r>
      <rPr>
        <sz val="7"/>
        <rFont val="Times New Roman"/>
        <family val="1"/>
        <charset val="238"/>
      </rPr>
      <t xml:space="preserve">       </t>
    </r>
    <r>
      <rPr>
        <sz val="11"/>
        <rFont val="Calibri"/>
        <family val="2"/>
        <charset val="238"/>
        <scheme val="minor"/>
      </rPr>
      <t>Czy oferta ma zawierać usługę HelpDesk? Jeżeli tak to czy dla wszystkich użytkowników czy tylko dla kluczowych użytkowników (ilu)?</t>
    </r>
  </si>
  <si>
    <r>
      <t>5.</t>
    </r>
    <r>
      <rPr>
        <sz val="7"/>
        <rFont val="Times New Roman"/>
        <family val="1"/>
        <charset val="238"/>
      </rPr>
      <t xml:space="preserve">       </t>
    </r>
    <r>
      <rPr>
        <sz val="11"/>
        <rFont val="Calibri"/>
        <family val="2"/>
        <charset val="238"/>
        <scheme val="minor"/>
      </rPr>
      <t>Czy oferta ma zawierać usługę Serwisu urządzeń (obsługa zgłoszeń błędów urządzenia, wysyłki urządzeń podstawkowych, serwis urządzeń, kontakt z serwisem zewnętrznym)?</t>
    </r>
  </si>
  <si>
    <r>
      <t>Zakres funkcjonalny aplikacji</t>
    </r>
    <r>
      <rPr>
        <sz val="11"/>
        <rFont val="Calibri"/>
        <family val="2"/>
        <charset val="238"/>
        <scheme val="minor"/>
      </rPr>
      <t>:</t>
    </r>
  </si>
  <si>
    <r>
      <t>1.</t>
    </r>
    <r>
      <rPr>
        <sz val="7"/>
        <rFont val="Times New Roman"/>
        <family val="1"/>
        <charset val="238"/>
      </rPr>
      <t xml:space="preserve">       </t>
    </r>
    <r>
      <rPr>
        <sz val="11"/>
        <rFont val="Calibri"/>
        <family val="2"/>
        <charset val="238"/>
        <scheme val="minor"/>
      </rPr>
      <t>Jakie dokumenty mają być wystawiane w aplikacji: faktury, dowody dostawy, paragony (drukarki fiskalne)?</t>
    </r>
  </si>
  <si>
    <r>
      <t>2.</t>
    </r>
    <r>
      <rPr>
        <sz val="7"/>
        <rFont val="Times New Roman"/>
        <family val="1"/>
        <charset val="238"/>
      </rPr>
      <t xml:space="preserve">       </t>
    </r>
    <r>
      <rPr>
        <sz val="11"/>
        <rFont val="Calibri"/>
        <family val="2"/>
        <charset val="238"/>
        <scheme val="minor"/>
      </rPr>
      <t>Czy aplikacja ma też wystawiać korekty dokumentów (faktur)?</t>
    </r>
  </si>
  <si>
    <r>
      <t>3.</t>
    </r>
    <r>
      <rPr>
        <sz val="7"/>
        <rFont val="Times New Roman"/>
        <family val="1"/>
        <charset val="238"/>
      </rPr>
      <t xml:space="preserve">       </t>
    </r>
    <r>
      <rPr>
        <sz val="11"/>
        <rFont val="Calibri"/>
        <family val="2"/>
        <charset val="238"/>
        <scheme val="minor"/>
      </rPr>
      <t>Czy użytkownik może anulować wystawiony dokument na urządzeniu?</t>
    </r>
  </si>
  <si>
    <r>
      <t>4.</t>
    </r>
    <r>
      <rPr>
        <sz val="7"/>
        <rFont val="Times New Roman"/>
        <family val="1"/>
        <charset val="238"/>
      </rPr>
      <t xml:space="preserve">       </t>
    </r>
    <r>
      <rPr>
        <sz val="11"/>
        <rFont val="Calibri"/>
        <family val="2"/>
        <charset val="238"/>
        <scheme val="minor"/>
      </rPr>
      <t>Czy ewidencja magazynowa i sprzedaż ma być realizowana w oparciu o partię? Czy partię mogą mieć różne ceny?</t>
    </r>
  </si>
  <si>
    <r>
      <t>5.</t>
    </r>
    <r>
      <rPr>
        <sz val="7"/>
        <rFont val="Times New Roman"/>
        <family val="1"/>
        <charset val="238"/>
      </rPr>
      <t xml:space="preserve">       </t>
    </r>
    <r>
      <rPr>
        <sz val="11"/>
        <rFont val="Calibri"/>
        <family val="2"/>
        <charset val="238"/>
        <scheme val="minor"/>
      </rPr>
      <t>Czy użytkownicy aplikacji mogą przesuwać towar pomiędzy sobą, czy tylko do/z magazynu?</t>
    </r>
  </si>
  <si>
    <r>
      <t>6.</t>
    </r>
    <r>
      <rPr>
        <sz val="7"/>
        <rFont val="Times New Roman"/>
        <family val="1"/>
        <charset val="238"/>
      </rPr>
      <t xml:space="preserve">       </t>
    </r>
    <r>
      <rPr>
        <sz val="11"/>
        <rFont val="Calibri"/>
        <family val="2"/>
        <charset val="238"/>
        <scheme val="minor"/>
      </rPr>
      <t>W jaki sposób mają być realizowane zasilania stanami magazynowymi (integracja czy ręczne załadunki) i kontroli stanów magazynowych (czy są odzwierciedlone w ERP)?</t>
    </r>
  </si>
  <si>
    <r>
      <t>7.</t>
    </r>
    <r>
      <rPr>
        <sz val="7"/>
        <rFont val="Times New Roman"/>
        <family val="1"/>
        <charset val="238"/>
      </rPr>
      <t xml:space="preserve">       </t>
    </r>
    <r>
      <rPr>
        <sz val="11"/>
        <rFont val="Calibri"/>
        <family val="2"/>
        <charset val="238"/>
        <scheme val="minor"/>
      </rPr>
      <t>Czy istnieje inwentaryzacja stanów magazynowych PH?</t>
    </r>
  </si>
  <si>
    <r>
      <t>8.</t>
    </r>
    <r>
      <rPr>
        <sz val="7"/>
        <rFont val="Times New Roman"/>
        <family val="1"/>
        <charset val="238"/>
      </rPr>
      <t xml:space="preserve">       </t>
    </r>
    <r>
      <rPr>
        <sz val="11"/>
        <rFont val="Calibri"/>
        <family val="2"/>
        <charset val="238"/>
        <scheme val="minor"/>
      </rPr>
      <t>Czy istnieje inwentaryzacja stanów u klientów?</t>
    </r>
  </si>
  <si>
    <r>
      <t>9.</t>
    </r>
    <r>
      <rPr>
        <sz val="7"/>
        <rFont val="Times New Roman"/>
        <family val="1"/>
        <charset val="238"/>
      </rPr>
      <t xml:space="preserve">       </t>
    </r>
    <r>
      <rPr>
        <sz val="11"/>
        <rFont val="Calibri"/>
        <family val="2"/>
        <charset val="238"/>
        <scheme val="minor"/>
      </rPr>
      <t>Czy ma być obsługa szczegółowych warunków handlowo-rabatowych klientów? (jeśli tak to ogólny zarys)</t>
    </r>
  </si>
  <si>
    <r>
      <t>10.</t>
    </r>
    <r>
      <rPr>
        <sz val="7"/>
        <rFont val="Times New Roman"/>
        <family val="1"/>
        <charset val="238"/>
      </rPr>
      <t xml:space="preserve">   </t>
    </r>
    <r>
      <rPr>
        <sz val="11"/>
        <rFont val="Calibri"/>
        <family val="2"/>
        <charset val="238"/>
        <scheme val="minor"/>
      </rPr>
      <t>Czy warunki rabatowe mogą być określane/zmieniane przez PH?</t>
    </r>
  </si>
  <si>
    <r>
      <t>11.</t>
    </r>
    <r>
      <rPr>
        <sz val="7"/>
        <rFont val="Times New Roman"/>
        <family val="1"/>
        <charset val="238"/>
      </rPr>
      <t xml:space="preserve">   </t>
    </r>
    <r>
      <rPr>
        <sz val="11"/>
        <rFont val="Calibri"/>
        <family val="2"/>
        <charset val="238"/>
        <scheme val="minor"/>
      </rPr>
      <t>Czy planowana jest obsługa kasy?</t>
    </r>
  </si>
  <si>
    <r>
      <t>12.</t>
    </r>
    <r>
      <rPr>
        <sz val="7"/>
        <rFont val="Times New Roman"/>
        <family val="1"/>
        <charset val="238"/>
      </rPr>
      <t xml:space="preserve">   </t>
    </r>
    <r>
      <rPr>
        <sz val="11"/>
        <rFont val="Calibri"/>
        <family val="2"/>
        <charset val="238"/>
        <scheme val="minor"/>
      </rPr>
      <t>Jeżeli tak, jaki jest sposób rozliczania PH z kasy? (czy kasy mają swoje odzwierciedlenie w ERP)?</t>
    </r>
  </si>
  <si>
    <r>
      <t>13.</t>
    </r>
    <r>
      <rPr>
        <sz val="7"/>
        <rFont val="Times New Roman"/>
        <family val="1"/>
        <charset val="238"/>
      </rPr>
      <t xml:space="preserve">   </t>
    </r>
    <r>
      <rPr>
        <sz val="11"/>
        <rFont val="Calibri"/>
        <family val="2"/>
        <charset val="238"/>
        <scheme val="minor"/>
      </rPr>
      <t>Czy PH przy wypłatach utargu korzystają z wrzutni czy robią wpłaty do kasy oddziału?</t>
    </r>
  </si>
  <si>
    <r>
      <t>14.</t>
    </r>
    <r>
      <rPr>
        <sz val="7"/>
        <rFont val="Times New Roman"/>
        <family val="1"/>
        <charset val="238"/>
      </rPr>
      <t xml:space="preserve">   </t>
    </r>
    <r>
      <rPr>
        <sz val="11"/>
        <rFont val="Calibri"/>
        <family val="2"/>
        <charset val="238"/>
        <scheme val="minor"/>
      </rPr>
      <t>Jakie rodzaje i formy płatności ma obsługiwać aplikacja?</t>
    </r>
  </si>
  <si>
    <r>
      <t>15.</t>
    </r>
    <r>
      <rPr>
        <sz val="7"/>
        <rFont val="Times New Roman"/>
        <family val="1"/>
        <charset val="238"/>
      </rPr>
      <t xml:space="preserve">   </t>
    </r>
    <r>
      <rPr>
        <sz val="11"/>
        <rFont val="Calibri"/>
        <family val="2"/>
        <charset val="238"/>
        <scheme val="minor"/>
      </rPr>
      <t>Czy rodzaje i formy płatności są określane/zmieniane przez PH?</t>
    </r>
  </si>
  <si>
    <r>
      <t>16.</t>
    </r>
    <r>
      <rPr>
        <sz val="7"/>
        <rFont val="Times New Roman"/>
        <family val="1"/>
        <charset val="238"/>
      </rPr>
      <t xml:space="preserve">   </t>
    </r>
    <r>
      <rPr>
        <sz val="11"/>
        <rFont val="Calibri"/>
        <family val="2"/>
        <charset val="238"/>
        <scheme val="minor"/>
      </rPr>
      <t xml:space="preserve">Na czym polegają programy marketingowe i bonusowe u detalistów? (Promocje, programy lojalnościowe) </t>
    </r>
  </si>
  <si>
    <r>
      <t>17.</t>
    </r>
    <r>
      <rPr>
        <sz val="7"/>
        <rFont val="Times New Roman"/>
        <family val="1"/>
        <charset val="238"/>
      </rPr>
      <t xml:space="preserve">   </t>
    </r>
    <r>
      <rPr>
        <sz val="11"/>
        <rFont val="Calibri"/>
        <family val="2"/>
        <charset val="238"/>
        <scheme val="minor"/>
      </rPr>
      <t>Czy PH rejestrują obrót wyrobów czy również obrót innymi materiałami np. materiałami promocyjnymi, POS itp.?</t>
    </r>
  </si>
  <si>
    <r>
      <t>18.</t>
    </r>
    <r>
      <rPr>
        <sz val="7"/>
        <rFont val="Times New Roman"/>
        <family val="1"/>
        <charset val="238"/>
      </rPr>
      <t xml:space="preserve">   </t>
    </r>
    <r>
      <rPr>
        <sz val="11"/>
        <rFont val="Calibri"/>
        <family val="2"/>
        <charset val="238"/>
        <scheme val="minor"/>
      </rPr>
      <t>Czy PH mogą wykonywać inne zadania okołosprzedażowe np.: merchandising, badania ankietowe, konkurencji?</t>
    </r>
  </si>
  <si>
    <r>
      <t>19.</t>
    </r>
    <r>
      <rPr>
        <sz val="7"/>
        <rFont val="Times New Roman"/>
        <family val="1"/>
        <charset val="238"/>
      </rPr>
      <t xml:space="preserve">   </t>
    </r>
    <r>
      <rPr>
        <sz val="11"/>
        <rFont val="Calibri"/>
        <family val="2"/>
        <charset val="238"/>
        <scheme val="minor"/>
      </rPr>
      <t xml:space="preserve">Czy PH mogą zakładać klientów? </t>
    </r>
  </si>
  <si>
    <r>
      <t>20.</t>
    </r>
    <r>
      <rPr>
        <sz val="7"/>
        <rFont val="Times New Roman"/>
        <family val="1"/>
        <charset val="238"/>
      </rPr>
      <t xml:space="preserve">   </t>
    </r>
    <r>
      <rPr>
        <sz val="11"/>
        <rFont val="Calibri"/>
        <family val="2"/>
        <charset val="238"/>
        <scheme val="minor"/>
      </rPr>
      <t>Czy nowi klienci założeni przez PH są zakładani w ERP automatycznie czy jest proces akceptacji?</t>
    </r>
  </si>
  <si>
    <r>
      <t>21.</t>
    </r>
    <r>
      <rPr>
        <sz val="7"/>
        <rFont val="Times New Roman"/>
        <family val="1"/>
        <charset val="238"/>
      </rPr>
      <t xml:space="preserve">   </t>
    </r>
    <r>
      <rPr>
        <sz val="11"/>
        <rFont val="Calibri"/>
        <family val="2"/>
        <charset val="238"/>
        <scheme val="minor"/>
      </rPr>
      <t>Czy system ma ewidencjonować przebiegi pojazdów i inne zdarzenie związane z samochodem?</t>
    </r>
  </si>
  <si>
    <r>
      <t>22.</t>
    </r>
    <r>
      <rPr>
        <sz val="7"/>
        <rFont val="Times New Roman"/>
        <family val="1"/>
        <charset val="238"/>
      </rPr>
      <t xml:space="preserve">   </t>
    </r>
    <r>
      <rPr>
        <sz val="11"/>
        <rFont val="Calibri"/>
        <family val="2"/>
        <charset val="238"/>
        <scheme val="minor"/>
      </rPr>
      <t>Czy system ma umożliwiać komunikacje pomiędzy centralą i PH (wiadomości)?</t>
    </r>
  </si>
  <si>
    <r>
      <t>Zakres integracji obszarów</t>
    </r>
    <r>
      <rPr>
        <sz val="11"/>
        <rFont val="Calibri"/>
        <family val="2"/>
        <charset val="238"/>
        <scheme val="minor"/>
      </rPr>
      <t>: Czy występuje integracja poniższych obszarów, jeżeli tak to z jakim systemem/systemami po Państwa stronie i czy integracja ma charakter jednostronny (do aplikacji) czy dwustronny (do aplikacji i do Państwa systemów)?</t>
    </r>
  </si>
  <si>
    <r>
      <t>1.</t>
    </r>
    <r>
      <rPr>
        <sz val="7"/>
        <rFont val="Times New Roman"/>
        <family val="1"/>
        <charset val="238"/>
      </rPr>
      <t xml:space="preserve">       </t>
    </r>
    <r>
      <rPr>
        <sz val="11"/>
        <rFont val="Calibri"/>
        <family val="2"/>
        <charset val="238"/>
        <scheme val="minor"/>
      </rPr>
      <t>Kartoteki (klienci, towary, słowniki)</t>
    </r>
  </si>
  <si>
    <r>
      <t>2.</t>
    </r>
    <r>
      <rPr>
        <sz val="7"/>
        <rFont val="Times New Roman"/>
        <family val="1"/>
        <charset val="238"/>
      </rPr>
      <t xml:space="preserve">       </t>
    </r>
    <r>
      <rPr>
        <sz val="11"/>
        <rFont val="Calibri"/>
        <family val="2"/>
        <charset val="238"/>
        <scheme val="minor"/>
      </rPr>
      <t>Trasówki</t>
    </r>
  </si>
  <si>
    <r>
      <t>3.</t>
    </r>
    <r>
      <rPr>
        <sz val="7"/>
        <rFont val="Times New Roman"/>
        <family val="1"/>
        <charset val="238"/>
      </rPr>
      <t xml:space="preserve">       </t>
    </r>
    <r>
      <rPr>
        <sz val="11"/>
        <rFont val="Calibri"/>
        <family val="2"/>
        <charset val="238"/>
        <scheme val="minor"/>
      </rPr>
      <t>Stany magazynowe (załadunki, rozładunki, inwentaryzacje)</t>
    </r>
  </si>
  <si>
    <r>
      <t>4.</t>
    </r>
    <r>
      <rPr>
        <sz val="7"/>
        <rFont val="Times New Roman"/>
        <family val="1"/>
        <charset val="238"/>
      </rPr>
      <t xml:space="preserve">       </t>
    </r>
    <r>
      <rPr>
        <sz val="11"/>
        <rFont val="Calibri"/>
        <family val="2"/>
        <charset val="238"/>
        <scheme val="minor"/>
      </rPr>
      <t xml:space="preserve">Zamówienia PH na zatowarowanie </t>
    </r>
  </si>
  <si>
    <r>
      <t>5.</t>
    </r>
    <r>
      <rPr>
        <sz val="7"/>
        <rFont val="Times New Roman"/>
        <family val="1"/>
        <charset val="238"/>
      </rPr>
      <t xml:space="preserve">       </t>
    </r>
    <r>
      <rPr>
        <sz val="11"/>
        <rFont val="Calibri"/>
        <family val="2"/>
        <charset val="238"/>
        <scheme val="minor"/>
      </rPr>
      <t>Warunki handlowe</t>
    </r>
  </si>
  <si>
    <r>
      <t>6.</t>
    </r>
    <r>
      <rPr>
        <sz val="7"/>
        <rFont val="Times New Roman"/>
        <family val="1"/>
        <charset val="238"/>
      </rPr>
      <t xml:space="preserve">       </t>
    </r>
    <r>
      <rPr>
        <sz val="11"/>
        <rFont val="Calibri"/>
        <family val="2"/>
        <charset val="238"/>
        <scheme val="minor"/>
      </rPr>
      <t>Salda i limitu kredytowe</t>
    </r>
  </si>
  <si>
    <r>
      <t>7.</t>
    </r>
    <r>
      <rPr>
        <sz val="7"/>
        <rFont val="Times New Roman"/>
        <family val="1"/>
        <charset val="238"/>
      </rPr>
      <t xml:space="preserve">       </t>
    </r>
    <r>
      <rPr>
        <sz val="11"/>
        <rFont val="Calibri"/>
        <family val="2"/>
        <charset val="238"/>
        <scheme val="minor"/>
      </rPr>
      <t>Należności i rozrachunki</t>
    </r>
  </si>
  <si>
    <r>
      <t>8.</t>
    </r>
    <r>
      <rPr>
        <sz val="7"/>
        <rFont val="Times New Roman"/>
        <family val="1"/>
        <charset val="238"/>
      </rPr>
      <t xml:space="preserve">       </t>
    </r>
    <r>
      <rPr>
        <sz val="11"/>
        <rFont val="Calibri"/>
        <family val="2"/>
        <charset val="238"/>
        <scheme val="minor"/>
      </rPr>
      <t>Dokumenty kasowe</t>
    </r>
  </si>
  <si>
    <r>
      <t>9.</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KA EDI</t>
    </r>
    <r>
      <rPr>
        <sz val="11"/>
        <rFont val="Calibri"/>
        <family val="2"/>
        <charset val="238"/>
        <scheme val="minor"/>
      </rPr>
      <t xml:space="preserve"> i w którą stronę?</t>
    </r>
  </si>
  <si>
    <r>
      <t>10.</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SAP</t>
    </r>
    <r>
      <rPr>
        <sz val="11"/>
        <rFont val="Calibri"/>
        <family val="2"/>
        <charset val="238"/>
        <scheme val="minor"/>
      </rPr>
      <t xml:space="preserve"> i w którą stronę?</t>
    </r>
  </si>
  <si>
    <r>
      <t>11.</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TME Sales</t>
    </r>
    <r>
      <rPr>
        <sz val="11"/>
        <rFont val="Calibri"/>
        <family val="2"/>
        <charset val="238"/>
        <scheme val="minor"/>
      </rPr>
      <t xml:space="preserve"> i w którą stronę?</t>
    </r>
  </si>
  <si>
    <r>
      <t>12.</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Tracke &amp; Trace</t>
    </r>
    <r>
      <rPr>
        <sz val="11"/>
        <rFont val="Calibri"/>
        <family val="2"/>
        <charset val="238"/>
        <scheme val="minor"/>
      </rPr>
      <t xml:space="preserve"> i w którą stronę?</t>
    </r>
  </si>
  <si>
    <r>
      <t>13.</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Active Directory</t>
    </r>
    <r>
      <rPr>
        <sz val="11"/>
        <rFont val="Calibri"/>
        <family val="2"/>
        <charset val="238"/>
        <scheme val="minor"/>
      </rPr>
      <t xml:space="preserve"> i w którą stronę?</t>
    </r>
  </si>
  <si>
    <r>
      <t>14.</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Bank System</t>
    </r>
    <r>
      <rPr>
        <sz val="11"/>
        <rFont val="Calibri"/>
        <family val="2"/>
        <charset val="238"/>
        <scheme val="minor"/>
      </rPr>
      <t xml:space="preserve"> i w którą stronę?</t>
    </r>
  </si>
  <si>
    <t>Brak danych - do uzupełnienia po analizie</t>
  </si>
  <si>
    <t>Spotkania statusowe raz na dwa tygodnie (telco)</t>
  </si>
  <si>
    <t>Rabaty i cenniki</t>
  </si>
  <si>
    <t>Dev</t>
  </si>
  <si>
    <t>Magazyny Vansellerów</t>
  </si>
  <si>
    <t>Sprzedaż i płatności</t>
  </si>
  <si>
    <t>Zadania dodatkowe</t>
  </si>
  <si>
    <t>Zarządzanie POSM</t>
  </si>
  <si>
    <t>Promocje i system lojalnościowy</t>
  </si>
  <si>
    <t>Konfiguracja - pod proces analizy</t>
  </si>
  <si>
    <t>Testy integracyjne</t>
  </si>
  <si>
    <t>Testy poprawności danych</t>
  </si>
  <si>
    <t>Uruchomienie produkcyjne integracji</t>
  </si>
  <si>
    <t>Konfiguracja struktury organizacyjnej, uprawnień</t>
  </si>
  <si>
    <t>Zarząd</t>
  </si>
  <si>
    <t>Dział IT</t>
  </si>
  <si>
    <t>Bieżący monitoring postępów projektów</t>
  </si>
  <si>
    <t>Ekstrakty danych do zewnętrznej hurtowni danych</t>
  </si>
  <si>
    <t>Analiza biznesowa (3 spotkania po 3 osoby, przygotowanie+spotkania+anliza+dokumentacja)</t>
  </si>
  <si>
    <t>Zakres integracji obejmuje development:</t>
  </si>
  <si>
    <t>przy integracji ERP z JTI po stronie ERP</t>
  </si>
  <si>
    <t>konfiguracja tras, mapowań komunikatow  dla wszystkich komunikatów:kartoteki produktowe, kartoteki klientów, konta bankowe, salda, limity kredytowe, kartotekę użytkoników, warunki handlowe: cenniki, rabaty, trasówki,  należności, rozrachunki, wykony z aktywności klientów: sprzedaż, stany magazynowe, ankiety, zamówienia</t>
  </si>
  <si>
    <t>translacja komunikatów na poszczególnych trasach w kierunku AssecoBS ERP -&gt;JTI</t>
  </si>
  <si>
    <t>translacja komunikatów na poszczególnych trasach w kierunku JTI-&gt;AssecoBS ERP</t>
  </si>
  <si>
    <t>dewelopment interfejsów integracyjnych po stronie AssecoBS ERP</t>
  </si>
  <si>
    <t>konfiguracja interfejsów integracyjnych po stronie AssecoBS ERP</t>
  </si>
  <si>
    <t xml:space="preserve">konfiguracja mechanizmów kontroli i alertowania stanu mechanizmów integracyjnych  </t>
  </si>
  <si>
    <t>wysyłanie powiadomień o błędach w danych intergracyjnych za pomocą komunikatu integracyjnego. Komunikat ten zawiera opisy błędów które zostały automatycznie wykryte w plikach integracyjnych na etapie importu danych do systemu AssecoBS ERP. Komunikat ten może być wysyłany przez FTP lub na maila.</t>
  </si>
  <si>
    <t xml:space="preserve"> kartoteka produktowa, kartoteka klientów, konta bankowe, salda, limity kredytowe, kartoteka użytkoników, warunki handlowe: cenniki, rabaty, matesiały POSM, stany magazynowe, trasówki,  należności rozrachunki , zamówienie na zatowarowanie, dokumenty magazynowe: załadunki, rozładunki</t>
  </si>
  <si>
    <t>klienci zakładani na urządzeniu, dokumenty kasowe, raporty kasowe, dokumenty magazynowe: inwentaryzacja</t>
  </si>
  <si>
    <t>podłączenie alertowania wewnętrznego na poziomie komunikacji, walidacja techniczna komunikatów, alerty z harmonogramów zasilających w kierunku import i eksport</t>
  </si>
  <si>
    <t>zakres prac</t>
  </si>
  <si>
    <t>Ogólnie</t>
  </si>
  <si>
    <t>dzień 1</t>
  </si>
  <si>
    <t>master data (produkty, klienci, użytkownicy), arruktura organizacyujna, klienci zakładani na urządzeniu</t>
  </si>
  <si>
    <t>dzień 2</t>
  </si>
  <si>
    <t>należności, rozrachunki, salda klientów, integracja z systemem bakowym</t>
  </si>
  <si>
    <t xml:space="preserve">Ustalenie formatu komunikatów, 
częstotliwości integracji , oczekiwanych parametrów wysyłki online
ustalenie sposobu i parametrów komunikacji </t>
  </si>
  <si>
    <t>dzień 3</t>
  </si>
  <si>
    <t>warunki handlowe (cenniki, rabaty)</t>
  </si>
  <si>
    <t>dzień 4</t>
  </si>
  <si>
    <t>wykony a zaktywności klientów: stany magazynowe DEPOT, sprzedaż, POSM, aniety, zamówienia</t>
  </si>
  <si>
    <t>Ustalenie nazwy plików, miejsca ich składowania
ustalenie harmonogramów integracji komunikatów
ustalenie sposobu i parametrów komunikacji 
ustalenie scenariuszy testowych, obiegu danych</t>
  </si>
  <si>
    <t>Uwaga: Jeżeli ilość spotkań będzie niewystarczająca do sprecyzowania zakresu aplikacji, kolejne spotkania wyliczane na podstawie stawek dniowych</t>
  </si>
  <si>
    <t>W standardowym zakresie modułu</t>
  </si>
  <si>
    <t>Testy warstwy raportowej</t>
  </si>
  <si>
    <t>Konfiguracja warstwy raportowej - pula na zmiany po testach cząstkowych</t>
  </si>
  <si>
    <t>Warstwa raportowa UAT</t>
  </si>
  <si>
    <t>Aplikacja UAT - moduły funkcjonalne</t>
  </si>
  <si>
    <t>Wdrożenie pilota (region/ok 20 użytkowników)</t>
  </si>
  <si>
    <t>Konfiguracja warstwy raportowej - pula na zmiany po testach UAT</t>
  </si>
  <si>
    <t>Konfiguracja warstwy raportowej - pula na zmiany po pilocie</t>
  </si>
  <si>
    <t>Konfiguracja urządzeń tablet, drukarki</t>
  </si>
  <si>
    <t>Utrzymanie środowiska testowego</t>
  </si>
  <si>
    <t>Koszt wdrożenia i developmentu warstwy raportowej</t>
  </si>
  <si>
    <t>Miesięczny koszt za użytkownika Vanseller (Hosting, maitenace oprogramowania )</t>
  </si>
  <si>
    <t>Miesięczny koszt za użytkownika Back-Office (Hosting, maitenace oprogramowania )</t>
  </si>
  <si>
    <t>w sumie ok 20 komunikatów eksport (16) i import (4)</t>
  </si>
  <si>
    <t>w sumie ok 20 komunikatów import (16) i eksport (4)</t>
  </si>
  <si>
    <t>Koszt wdrożenia wraz ze szkoleniami bez zmian produkcyjnych w obszarze: funkcjonalnym, integracji, warstwy raportowej</t>
  </si>
  <si>
    <t>Koszt wdrożenia i zmian produkcyjnych w obszarze funkcjonalnym</t>
  </si>
  <si>
    <t>Miesięczne koszty utrzymania wdrożenia produkcyjnego</t>
  </si>
  <si>
    <t>Miesięczne koszty utrzymania wdrożenia w trybie "Readiness"</t>
  </si>
  <si>
    <t>Środodowisko produkcyjne</t>
  </si>
  <si>
    <t>utrzymanie DSO</t>
  </si>
  <si>
    <t>1osx1dx4 -przygotowanie przed każdym spotkaniem (przeanalizowanie i zapoznanie się z opisem procesu)
2osx1dx4 -spotkanie (rozpisane na każdy dzień)
1osx1dx4 -na podsumowanie każdego spotkania -  spisanie ustaleń ze spotkania, wyjaśnienie niejasności ze spoktania
5d -przygotowanie dokumentacji (komunikacja + formaty + harmonogramy )</t>
  </si>
  <si>
    <t>Błędy integracji - powiadomienia wysyłane do ABS</t>
  </si>
  <si>
    <t>Utrzymanie środowiska produkcyjnego</t>
  </si>
  <si>
    <t>zadanie Integracyjne Asseco BS ERP z JTI</t>
  </si>
  <si>
    <t>Błędy integracji - powiadomienia wysyłane do JTI</t>
  </si>
  <si>
    <t>gdzie TBD = 'To be defined'</t>
  </si>
  <si>
    <t>przy integracji ERP z DSO po stronie ERP</t>
  </si>
  <si>
    <t>przy integracji ERP z DSO po stronie DSO</t>
  </si>
  <si>
    <t>1osx1dx4 -przygotowanie przed każdym spotkaniem (przeanalizowanie i zapoznanie się z opisem procesu)
1osx1dx4 -spotkanie (rozpisane na każdy dzień)
1osx1dx4 -na podsumowanie każdego spotkania -  spisanie ustaleń ze spotkania, wyjaśnienie niejasności ze spoktania
2d -przygotowanie dokumentacji (komunikacja + formaty + harmonogramy )</t>
  </si>
  <si>
    <t>14 osd</t>
  </si>
  <si>
    <t>komunikaty wymieniane z SAP</t>
  </si>
  <si>
    <t>komunikaty wymieniane z TME Sales (Siebel)</t>
  </si>
  <si>
    <t>eksporty do TME Analytics</t>
  </si>
  <si>
    <t>komunikaty wymieniane z systemami Bankowymi + synchronizacja z AD</t>
  </si>
  <si>
    <t>opis komunikacji, opis formatów integracyjnych, sposobu zasilania, harmonogramów wymiany danych</t>
  </si>
  <si>
    <t>21 osd</t>
  </si>
  <si>
    <t>Analiza integracyjna ERP &lt;-&gt; DSO</t>
  </si>
  <si>
    <t>zadania Integracyjne Asseco BS ERP z AssecoBS DSO</t>
  </si>
  <si>
    <t>z Asseco BS ERP do Asseco BS DSO</t>
  </si>
  <si>
    <t>Analiza integracyjna ERP &lt;-&gt; JTI</t>
  </si>
  <si>
    <t>Koszty utrzymania (opłata miesięczna)</t>
  </si>
  <si>
    <t>Analiza integracyjna ERP &lt;-&gt; DSO (4 spotkania po 2 osoby, przygotowanie+spotkania+anliza+dokumentacja)</t>
  </si>
  <si>
    <t>Analiza warstwy raportowej w DSO (2 spotkania po 2 osoby, przygotowanie+spotkania+anliza+dokumentacja)</t>
  </si>
  <si>
    <t>Integracja pomiędzy DSO -&gt; ERP</t>
  </si>
  <si>
    <t>Integracja w pełnym zakresie pomiędzy Asseco BS DSO a Asseco BS ERP</t>
  </si>
  <si>
    <t>Integracja Asseco BS ERP z systemami zewnętrznymi JTI (SAP, SIEBIEL, System Bankowy, Active Directory)</t>
  </si>
  <si>
    <t>Obsługa partii dla specyfiki biznesu JTI w Asseco BS DSO</t>
  </si>
  <si>
    <t>Obsługa rabtów i cenników dla specyfiki biznesu JTI w Asseco BS DSO</t>
  </si>
  <si>
    <t>Obsługa promocji i programów lojalnościowych dla specyfiki biznesu JTI w Asseco BS DSO</t>
  </si>
  <si>
    <t>Pytania 17.09</t>
  </si>
  <si>
    <t>Odpowiedzi 22.09</t>
  </si>
  <si>
    <t>Możliwy jest zarówno jeden jak i drugi wariant. Jednak preferowaną formą jest outsourcing.</t>
  </si>
  <si>
    <t>Oferta dotyczy jedynie systemu. Sprzęt będzie zamawiany w chwili przejścia z fazy "stage of readiness" do "implementacji". Zakładamy zakup urządzeń testowych na potrzeby "stage of readiness". Jesteśmy otwarci na Państwa propozycję odnośnie preferowanego sprzętu. Nie wykluczamy także zakupu sprzętu przez Partnera.</t>
  </si>
  <si>
    <t xml:space="preserve">Oferta powinna zawierać szkolenie dla 
power userów-20 (aplikacja mobilna dla Vansellerów)
wsparcia IT - 7 (I, II linia wsparcia po stronie JTI)
Użytkowników biurowych (Back office) 10
</t>
  </si>
  <si>
    <t>Zgodnie z powyższym I, II linia wsparcia leży po stronie JTI.</t>
  </si>
  <si>
    <t>Nie, utrzymanie urządzeń leży po stronie JTI</t>
  </si>
  <si>
    <t>Czy zakres powyższych usług wyczerpuje Państwa oczekiwania w tym obszarze, czy mają Państwo dodatkowe wymagania, które nie zostały wymienione powyżej?
• Opcja utrzymania systemu w fazie "stage of readiness"
• Uprawnienia do systemu oparte na poszczególnych rolach</t>
  </si>
  <si>
    <t>Faktury razem z WZ, KP (kasa przyjęła), protokół zwrotu</t>
  </si>
  <si>
    <t>Aplikacja mobilna powinna mieć możliwość wydruku korekty, natomiast wystawiana/tworzona jest ona przez księgową w Depocie.  W sytuacji pomyłki (źle wystawiona FVAT) Vanseller drukuje 2 FVAT , korekta tworzona jest  w momencie rozliczenia na koniec dnia. Korekta zostanie dostarczona do klienta podczas następnej wizyty.</t>
  </si>
  <si>
    <t>Nie, zgodnie z powyższą ideą</t>
  </si>
  <si>
    <t>Tylko do/z Magazynu</t>
  </si>
  <si>
    <t xml:space="preserve">System wylicza wymaganą wielkość zamówienia na Depot w oparciu w dane sprzedażowe, stan magazynowe i częstotliwość dostaw do danego depotu. System generuje harmonogram dostaw w okresie jednomiesięcznym na Depot (DRP) za pomocą Exception and action messages </t>
  </si>
  <si>
    <t>Wymagana jest kontrola stocku na vanie w każdej chwili (w trakcie dnia), inwentaryzacja Vansellera 1xtydzień w Depocie w opraciu o stan Vansellera</t>
  </si>
  <si>
    <t>Stany u klienta mają być sprawdzane na każdej wizycie - pierwsza czynność w krokach wizyty handlowej</t>
  </si>
  <si>
    <t xml:space="preserve">Tak.
Warunki cenowe aktualnie utrzymywane w SAP:
ZKTO Pricing terms
ZDP2 Cash discount in pln per customer
ZPD0 JTI Third party Pric
ZPD0 Per client - internal JTI price
ZE25 Tax %
ZE26 Tax pln
ZRSP Retail sales price
ZMAR 1pln for rebate agreements
Potrzebna jest również możliwość tworzenia nowych warunków cenowych w razie zaistnienia takich potrzeby.
W systemie powinny znaleźć się następujące kombinacje dla zakładania warunków cenowych:
• SKU
• Klient / SKU
• SKU / klient
• typ klienta / SKU
• SKU / typ klienta
• Payment term / SKU
</t>
  </si>
  <si>
    <t>Uwagi z telco 25.09</t>
  </si>
  <si>
    <t>Proponowane wystawianie korekt przez Vansellera na urządzeniu. Do ustalenia podczas analizy.</t>
  </si>
  <si>
    <t>50 aktywnych indeksów, 1300 przez 4-5 lat</t>
  </si>
  <si>
    <t>SKU(typ papierosa), Batche (partie produkcyjne) nie mogą mieć różnych cen. Inna cena to nowe SKU.
Ewidencja magazynowa i sprzedaż mają być realizowane w oparciu o Batch (im niższy numer, tym wcześniejsza partia produkcyjna danego SKU) zgodnie z zasadą FIFO</t>
  </si>
  <si>
    <t>Warunki handlowe do zasilenia jednorazowo podczas uruchomienia systemu.
Utrzymanie warunków handlowych tylko w Asseco BS ERP, bez integracji zwrotnej z systemem JTI
Na chwilę obecną JTI jest świadomy możliwości rozbieżności warunków handlowych podczas autonomicznej pracy systemu DSO z warunkami handlowymi klientów w innym systemie JTI</t>
  </si>
  <si>
    <t xml:space="preserve">Nie, wszystkie możliwe rabaty mają być zdefiniowane w systemie i aktywowane po spełnieniu określonych warunków.
Zmiany warunków rabatowych w systemie wykonywane będą przez osoby w centrali
</t>
  </si>
  <si>
    <t>Gotówka jest pobierana w chwili sprzedaży (klient decyduje formie płatności)</t>
  </si>
  <si>
    <t>Rozliczenie z kasy na koniec dnia. Rozważamy różne możliwości: wrzutnia, oddział bankowy, odbiór gotówki
Kasy mają odzwierciedlenie w systemie</t>
  </si>
  <si>
    <t>Jak wyżej</t>
  </si>
  <si>
    <t>Gotówka/przelew/karta* *- w przyszłości</t>
  </si>
  <si>
    <t>Klient decyduje o formie płatności: gotówka/*karta/przelew</t>
  </si>
  <si>
    <t>Dopuszczamy zarówno programy marketingowe jak i lojalnościowe. Schematy będą udostępnione w chwili tworzenia systemu</t>
  </si>
  <si>
    <t>Tak zarówno POSM jak i produkty"Give Away"</t>
  </si>
  <si>
    <t>Tak, wszystkie wymienione</t>
  </si>
  <si>
    <t>Vanseller może wnioskować o dodanie/założenie klienta. Jednak tworzony jest dopiero po weryfikacji i akceptacji</t>
  </si>
  <si>
    <t>Do ustalenia, który system będzie systemem nadrzędnym Asseco BS ERP czy SIEBEL</t>
  </si>
  <si>
    <t>Nie. Chcielibyśmy natomiast mieć możliwość geokodowania POS oraz  wykonywanych aktywności przez Vansellera np. sprzedaż</t>
  </si>
  <si>
    <t>Czy wymieniony powyżej zakres funkcjonalny aplikacji, zebrany przez nas na podstawie naszych doświadczeń z realizacji projektów Mobile Vanselling u innych naszych klientów, wyczerpuje zakres Państwa potrzeb? Czy mają Państwo dodatkowe, specyficzne dla Państwa, wymagania funkcjonalne wykraczające pozę powyższą listę?
 - możliwość geokodowania POS oraz wykonywanych czynności przez Vansellera np. sprzedaż.
• Stock na aucie planowany na podstawie historii sprzedaży 
• chcielibyśmy aby możliwie jak najwięcej przyjęć/przekazań itp. czynności działo się cyfrowo - bez konieczności wydruku.
• Możliwość zmiany kolejności punktów na zaplanowanej trasie. 
• Ekran powitalny dla każdego POS: aktualny limit kredytowy, ostatnie FVAT, podstawowe dane.</t>
  </si>
  <si>
    <t>Tak</t>
  </si>
  <si>
    <t>TAK 
- SAP -&gt; DSO (jednostronna) - towary (SKU)
-TME Sales(Siebel) &lt;-&gt;DSO (dwustronna) - klienci, POSM (mat. marketingowe)</t>
  </si>
  <si>
    <t>TAK *- dane odnośnie trasówek ponbierane z serwera SQL (jedno stronna) SQL -&gt; DSO (*mile widziane)</t>
  </si>
  <si>
    <t>Nie</t>
  </si>
  <si>
    <t>Nie. Zapotrzebowanie wyliczane automatycznie przez system na podstawie historii sprzedaży</t>
  </si>
  <si>
    <t>W tym miejscu pytaliśmy o funkcjonalność realizowania sprzedaży przez Vansellerów z zamówień zebranych przez PH. Taka funkcjonalność leży w zainteresowaniu JTI</t>
  </si>
  <si>
    <t>TAK ,
- SAP -&gt; DSO (jednostronna</t>
  </si>
  <si>
    <t>Do zasilenia jednorazowo</t>
  </si>
  <si>
    <t>Tak. Limity kredytowe sprawdzane z systemem bankowym</t>
  </si>
  <si>
    <t>TAK, 
wszystkie informacje pobierane z systemu bankowego Bank System (obustronna)
Rozrachunki łączna sprzedaż DSO (dzienna) -&gt;SAP (jedno zamówienie)</t>
  </si>
  <si>
    <t>Przechowywane w Asseco BS ERP</t>
  </si>
  <si>
    <t xml:space="preserve">Do pominięcia na tym etapie. Jeżeli już tylko jedno stronna KA - DSO </t>
  </si>
  <si>
    <t>Do pominięcia na tym etapie</t>
  </si>
  <si>
    <t>AD-&gt; DSO (baza użytkowników)</t>
  </si>
  <si>
    <t>Dane sald i limitów przechowywane w Asseco BS ERP</t>
  </si>
  <si>
    <t>Wdrożenie  zostanie przeprowadzone z wykorzystaniem standardowego/podstawowego zakresu funkcjonalnego systemu Asseco BS ERP z uwzględnieniem wymaganych/niezbędnych prac developerskich przygotowanych podczas analizy wdrożeniowej, której wyniki zostaną zapisane w arkuszu "Development".</t>
  </si>
  <si>
    <t>Wykonanie integracji pomiędzy systemem Asseco BS ERP a systemami zewnętrznymi zostanie wykonane w oparciu o analizę integracyjną. Wstępny schemat integracji oraz zakresy przepływu komunikatów podane zostały w zakładce "Wst. kal. i schem. Integracji".</t>
  </si>
  <si>
    <t>Wdrożenie  zostanie przeprowadzone z wykorzystaniem standardowego/podstawowego zakresu funkcjonalnego systemu Asseco BS DSO z uwzględnieniem wymaganych/niezbędnych prac developerskich przygotowanych podczas analizy wdrożeniowej, której wyniki zostaną zapisane w arkuszu "Development".</t>
  </si>
  <si>
    <t>System</t>
  </si>
  <si>
    <t>DSO, ERP</t>
  </si>
  <si>
    <t>ERP</t>
  </si>
  <si>
    <t>DSO</t>
  </si>
  <si>
    <t>Vansellerzy będą pracowali na bazie 14 tyś POS, wszystkich klientów w bazie JTI jest 40 tyś.
Założeniem jest aby Vanseller odwiedział klienta 1,2 lub 3 razy w tygodniu</t>
  </si>
  <si>
    <t>translacja komunikatów na poszczególnych trasach w kierunku ERP - &gt; DSO</t>
  </si>
  <si>
    <t>translacja komunikatów na poszczególnych trasach w kierunku DSO -&gt; ERP</t>
  </si>
  <si>
    <t>dewelopment interfejsów integracyjnych po stronie AssecoBS DSO</t>
  </si>
  <si>
    <t>konfiguracja interfejsów integracyjnych po stronie AssecoBS DSO</t>
  </si>
  <si>
    <t>konfiguracja mechanizmów kontroli i alertowania stanu mechanizmów integracyjnych po stronie DSO</t>
  </si>
  <si>
    <t>Niniejsza szacunkowa kalkulacja nie stanowi oferty w rozumieniu art.. 66 Kodeksu Cywilnego</t>
  </si>
  <si>
    <t>art.. 66 KC</t>
  </si>
  <si>
    <t>System odpowiedzialny za realizację (ebi - system dla VS, SL - system ERP)</t>
  </si>
  <si>
    <t>Integracja (zakres, kierunek)</t>
  </si>
  <si>
    <t>Krótki opis wymagania po stronie SL lub opis workflow</t>
  </si>
  <si>
    <t>Wymagany development Asseco Softlab ERP</t>
  </si>
  <si>
    <t>Ryzyka/ wątpliwości</t>
  </si>
  <si>
    <t>Wycena development</t>
  </si>
  <si>
    <t>1.1.1.</t>
  </si>
  <si>
    <t>1.1.1.1.</t>
  </si>
  <si>
    <t>ebi</t>
  </si>
  <si>
    <t>brak</t>
  </si>
  <si>
    <t>1.1.1.2.</t>
  </si>
  <si>
    <t>ebi; SL</t>
  </si>
  <si>
    <t>Bank -&gt; SL (wyciągi bankowe)
SL -&gt; ebi (rozrachunki, saldo klienta) 
ebi -&gt; SL (wniosek o odblokowanie klienta)</t>
  </si>
  <si>
    <t>Kontrola rozrachunków, blokada klienta z przeterminowanymi płatnościami</t>
  </si>
  <si>
    <t>Wymagana procedura automatycznego blokowania klienta(nadanie odpowiedniego statusu). 
Odblokowanie klienta przez VS (z uwzględnieniem ścieżki autoryzacji)</t>
  </si>
  <si>
    <t>Możliwość odblokowania klienta przez VS (zdjęcie blokady jednorazowe). Konieczność określenia sposobu w jaki   rejestrowana będzie informacja o dokonanym przez klienta przelewie? Wycena niżej.</t>
  </si>
  <si>
    <t>1.1.1.3.</t>
  </si>
  <si>
    <t>1.1.1.4.</t>
  </si>
  <si>
    <t>1.1.1.5.</t>
  </si>
  <si>
    <t>1.1.1.6. &amp; 7</t>
  </si>
  <si>
    <t>ebi,SL</t>
  </si>
  <si>
    <t>ebi -&gt; SL (dokumenty sprzedaży oraz korekty)
ebi-&gt; SL (dokumenty magazynowe oraz korekty) 
ebi -&gt; SL (dokumenty KP)</t>
  </si>
  <si>
    <t xml:space="preserve">Korekty do dokumentów wystawionych innego dnia niż dzień bieżący będą wystawiane w SL przez osoby uprawnione. </t>
  </si>
  <si>
    <r>
      <t xml:space="preserve">Obsługa podpisu elektronicznego. </t>
    </r>
    <r>
      <rPr>
        <sz val="11"/>
        <rFont val="Calibri"/>
        <family val="2"/>
        <charset val="238"/>
        <scheme val="minor"/>
      </rPr>
      <t>Czy podpis klienta na PDA będzie przekazywany do SL w formie plik</t>
    </r>
    <r>
      <rPr>
        <sz val="11"/>
        <color theme="1"/>
        <rFont val="Calibri"/>
        <family val="2"/>
        <charset val="238"/>
        <scheme val="minor"/>
      </rPr>
      <t>u (załącznika)? W jaki sposób VS będzie informować uprawnione osoby o konieczności utworzenia korekty do starszej niż dzień faktury (kontakt telefoniczny, mailowy)?</t>
    </r>
  </si>
  <si>
    <t>1.1.1.8.</t>
  </si>
  <si>
    <t>1.1.1.9</t>
  </si>
  <si>
    <t>1.1.2.</t>
  </si>
  <si>
    <t>1.1.2.1.</t>
  </si>
  <si>
    <t>1.1.2.2.</t>
  </si>
  <si>
    <t>ebi - &gt; SL (zamówienie/ zapotrzebowanie na magazyn VS na kolejny dzień)
SL -&gt; ebi (dokument przesunięcia na magazyn VS - niepotwierdzony)
ebi -&gt; SL (potwierdzenie MM)</t>
  </si>
  <si>
    <t>Propozycja obiegu:
ebi generować będzie   ZB (zamówienie wewnętrzne z magazynu depotu na magazyn VS). ZB rezerwować będzie towar.
W SL, na podstawie potwierdzonego  ZB wygenerowany zostanie MMr. W ERP, po potwierdzeniu  MMr  automatycznie generowany będzie  MMp (po załadunku towaru na samochód) powodujący przychód towaru na magazyn VS.</t>
  </si>
  <si>
    <t xml:space="preserve">Potrzebna implementacja funkcjonalności potwierdzania dokumentów z uwzględnieniem ścieżki autoryzacji. </t>
  </si>
  <si>
    <t>wycena niżej</t>
  </si>
  <si>
    <t>1.1.2.3.</t>
  </si>
  <si>
    <t>1.1.2.4.</t>
  </si>
  <si>
    <t>n/d</t>
  </si>
  <si>
    <t>1.1.2.5.</t>
  </si>
  <si>
    <t>ebi -&gt; SL (raport kasowy)</t>
  </si>
  <si>
    <t>1.1.2.6.</t>
  </si>
  <si>
    <t>1.1.2.7.</t>
  </si>
  <si>
    <t>1.1.2.8.</t>
  </si>
  <si>
    <t>Do SAP wysyłana będzie jedną zbiorczą kwotę faktur a w SL mamy rozbicie na poszczególnych kontrahentów i dokumenty; W SL ksiegowana jest sprzedaż i netto może być rozbite na grupy towarowe; W SL nie mamy ewidencji zakupu na kontach księgowych; Nie księgujemy ruc</t>
  </si>
  <si>
    <t>1.1.1.9.</t>
  </si>
  <si>
    <t>ebi;SL</t>
  </si>
  <si>
    <r>
      <t>ebi -&gt; SL (pr</t>
    </r>
    <r>
      <rPr>
        <sz val="11"/>
        <rFont val="Calibri"/>
        <family val="2"/>
        <charset val="238"/>
        <scheme val="minor"/>
      </rPr>
      <t>otokół rożnic integracyjnych)
SL -&gt; SAP (dokumenty magazynowe rozliczające inwentaryzację)</t>
    </r>
  </si>
  <si>
    <r>
      <t>Inwentaryzacja realizowana będzie w systemie ebi. Jej efektem będzie wygenerowanie arkusza różnic inwentaryzacyjnych.
Po przesłaniu różnic inwentaryzacyjch w SL wykonane zostanie rozliczenie/potwierdzenie różnic. 
Dodatkowo będzie możliwość:
a.  wygenerowania raportu dla SAP (zestawienie nadwyżek i niedoborów, być może jako dokumenty magazynowe)
b. wygenerowania raportu (być może w formacie xls) dla HR (zgoda na potrącenie z pensji w przypadku niedoboru)
c. zablokowania towaru/partii (towar niepełnowartościowy)- przeniesienie na magazyn centralny na specjalną strefę.</t>
    </r>
    <r>
      <rPr>
        <sz val="11"/>
        <color rgb="FFFF0000"/>
        <rFont val="Calibri"/>
        <family val="2"/>
        <charset val="238"/>
        <scheme val="minor"/>
      </rPr>
      <t xml:space="preserve"> </t>
    </r>
    <r>
      <rPr>
        <sz val="11"/>
        <color theme="1"/>
        <rFont val="Calibri"/>
        <family val="2"/>
        <charset val="238"/>
        <scheme val="minor"/>
      </rPr>
      <t xml:space="preserve">
d. generowania zwrotów do magazynu depot z magazynu VS (z podziałem na towary zwracane na magazyn i towary niepełnowartościowe/braki. Powód zwrotu definiowany będzie z listy. W przypadku zwrotu towarów niepełnowartościowych będą one posiadać status zablokowany.</t>
    </r>
  </si>
  <si>
    <t xml:space="preserve">Wydruk braków dla HR.
Rozlokowanie i blokada towarów niepełnowartościowych.
Wygenerowanie dokumentów na różnice inwentaryzacjne na podstawie importowanych arkuszy.
</t>
  </si>
  <si>
    <t>System requirements (str.16)</t>
  </si>
  <si>
    <t>2.1.1.</t>
  </si>
  <si>
    <t>2.2.</t>
  </si>
  <si>
    <t>2.2.1.</t>
  </si>
  <si>
    <t>SL</t>
  </si>
  <si>
    <t>SL&lt;-&gt; SAP</t>
  </si>
  <si>
    <r>
      <t>Zatowarowanie magazynów centralnych (Depot) na podstawie zapotrzebowań na magazynach VS w oparciu o określony harmonogra</t>
    </r>
    <r>
      <rPr>
        <sz val="11"/>
        <rFont val="Calibri"/>
        <family val="2"/>
        <charset val="238"/>
        <scheme val="minor"/>
      </rPr>
      <t>m i inne parametry</t>
    </r>
    <r>
      <rPr>
        <sz val="11"/>
        <color theme="1"/>
        <rFont val="Calibri"/>
        <family val="2"/>
        <charset val="238"/>
        <scheme val="minor"/>
      </rPr>
      <t xml:space="preserve">
Nadawanie stanom odpowiednich statusów.</t>
    </r>
    <r>
      <rPr>
        <sz val="11"/>
        <color rgb="FFFF0000"/>
        <rFont val="Calibri"/>
        <family val="2"/>
        <charset val="238"/>
        <scheme val="minor"/>
      </rPr>
      <t xml:space="preserve"> </t>
    </r>
    <r>
      <rPr>
        <sz val="11"/>
        <color theme="1"/>
        <rFont val="Calibri"/>
        <family val="2"/>
        <charset val="238"/>
        <scheme val="minor"/>
      </rPr>
      <t xml:space="preserve">
</t>
    </r>
  </si>
  <si>
    <t>Statusy stanów magazynowych.</t>
  </si>
  <si>
    <t>2.2.2.</t>
  </si>
  <si>
    <t>Jak w 1.1.2.2., dodatkowo wydruk listu załadunkowego w SL(wydruk zapotrzebowania)</t>
  </si>
  <si>
    <t>2.2.3.</t>
  </si>
  <si>
    <t>SL -&gt; SAP</t>
  </si>
  <si>
    <t xml:space="preserve">Raport stanów do SAP z uwzględnieniem:
- sprzedaży
- zatowarowań
- zwrotów
Inwentaryzacja stanów Depot bez uwzględniania stanów w drodze (przerzut z SAP).
Wygenerowanie różnic inwentaryzacyjnych.
Możliwość zablokowania towaru/partii (towar niepełnowartościowy)- przeniesienie na specjalną strefę.
Rozliczenie/potwierdzenie różnic inwentaryzacyjnych. 
</t>
  </si>
  <si>
    <t>Raporty dla SAP.
Wybór blokady partii wg sposobu uzgodnionego z klientem.</t>
  </si>
  <si>
    <t>2.3.</t>
  </si>
  <si>
    <t>Opis algorytmu z p. 2.2.1.</t>
  </si>
  <si>
    <t>3.1.</t>
  </si>
  <si>
    <t>3.1.1.</t>
  </si>
  <si>
    <t>3.1.2.</t>
  </si>
  <si>
    <t>3.1.3.</t>
  </si>
  <si>
    <t>3.1.4.</t>
  </si>
  <si>
    <t>3.2.</t>
  </si>
  <si>
    <t>SL -&gt; ebi (stany gratisów)
ebi -&gt; SL (wydanie gratisów)</t>
  </si>
  <si>
    <t>W systemie ERP będą obsługiwane gratisy i prezenty (rejestracja, edycja danych). Dodatkowo rejestrowane będą wydanie/zwrot na/z magazyn VS. Dane te nie będą raportowane do SAP. Ewidencja magazynowa prowadzona będzie jedynie ilościowo (bez wyceny magazynowej).</t>
  </si>
  <si>
    <t>Raport o stanie gratisów.</t>
  </si>
  <si>
    <t>3.3.</t>
  </si>
  <si>
    <t>SL -&gt; ebi (stany POSM)
ebi -&gt; SL (wydanie POSM)</t>
  </si>
  <si>
    <t>Obsługa POSM będzie identyczna jak gratisów (opisana w p. 3.2)</t>
  </si>
  <si>
    <t>Raport o stanie POSM</t>
  </si>
  <si>
    <t>3.4.</t>
  </si>
  <si>
    <t>4.1.</t>
  </si>
  <si>
    <t>4.1.1.</t>
  </si>
  <si>
    <t>4.1.1.1.</t>
  </si>
  <si>
    <t>TME -&gt; SL (Import klientów)
SL -&gt; ebi (klienci)
SL -&gt;TME (modyfikacja danych i statusu klienta)</t>
  </si>
  <si>
    <t>Klienci zakładani  będą tylko w TME(Siebel). Edycja możliwa będzie również z poziomu systemu ERP. Dodatkowo, zmiana będzie powodować komunikat do VS i Siebel. 
W systemie ERP dostępna będzie funkcjonalność dezaktywacji POS.
W systemie ERP rejestrowana będzie historia zmian danych klientów.</t>
  </si>
  <si>
    <t>4.1.1.2.</t>
  </si>
  <si>
    <t>Definicja oraz obsługa zmian statusów klientów wg wymagań określonych w ramach analizy przedwdrożeniowej.</t>
  </si>
  <si>
    <t>4.1.1.3.</t>
  </si>
  <si>
    <t>ebi -&gt; SL
SL -&gt; ebi</t>
  </si>
  <si>
    <t>Aktualizacja danych POS. Część danych wymagać będzie prośby o zmianę danych (wykorzystanie ścieżki akceptacji).
Dodatkowo, możliwość zdefiniowania dla pól w kartotece kontrahentów których edycja wymagać będzie  akceptacji.</t>
  </si>
  <si>
    <t xml:space="preserve">Potrzebna implementacja funkcjonalności potwierdzania zmiany danych z uwzględnieniem ścieżki autoryzacji. </t>
  </si>
  <si>
    <t>4.1.1.4.</t>
  </si>
  <si>
    <t>SL(Outside data)
ebi-&gt;SL
SL-&gt;ebi</t>
  </si>
  <si>
    <t>Możliwość zmiany danych klienta i jego limitów poprzez import z pliku xls lub ręcznie przez użytkownika z poziomu SL.</t>
  </si>
  <si>
    <t>Import z pliku xls (jako Outside data) wg uzgodnionego formatu (kolumn)</t>
  </si>
  <si>
    <t>Ilekroć w dokumencie pojawiać się będzie inne źródło danych zewnętrznych niż TME i SAP,  będzie ono traktowane jako plik  xls w uzgodnionym formacie.</t>
  </si>
  <si>
    <t>4.1.2.</t>
  </si>
  <si>
    <t>Brak założeń o  integracji z Active Directory (nie ma tego w wymaganiach)</t>
  </si>
  <si>
    <t>4.2.</t>
  </si>
  <si>
    <t>Asseco Softlab ERP dopuszcza możliwość modyfikowania dostępnych raportów przez użytkowników końcowych w zakresie: ukrywania/ pokazywania dostępnych kolumn, zakładania dostępnych filtrów, zmiany kolejności kolumn, grupowania wg dostępnych kolumn i taki zakres dostępnych modyfikacji został uwzględniony w kalkulacji.</t>
  </si>
  <si>
    <t>4.2.1.</t>
  </si>
  <si>
    <t xml:space="preserve">Użytkownicy inni niż VSM powinni mieć dostęp do tych raportów. Ryzyko: być może konieczność logowania do ebi przez użytkownika ERP. </t>
  </si>
  <si>
    <t>4.2.2.</t>
  </si>
  <si>
    <t>Przygotowanie raportu „Daily Sales Outstanding” nie uwzględnione w kalkulacji</t>
  </si>
  <si>
    <t>4.2.3.</t>
  </si>
  <si>
    <t xml:space="preserve">Raport "Execution of sales plan" nie uwzględniony z powodu konieczności korzystania z planów sprzedaży. </t>
  </si>
  <si>
    <t>5.1.1.</t>
  </si>
  <si>
    <t>5.1.2.</t>
  </si>
  <si>
    <t>Całkowita sprzedaż dzienna- 1 klient JTI</t>
  </si>
  <si>
    <t>Procedura, wycenione przy okazji 5.6</t>
  </si>
  <si>
    <t>5.2.1.</t>
  </si>
  <si>
    <t>SL -&gt; ebi</t>
  </si>
  <si>
    <t>Zmiana terminu płatności klienta po 3 płatnościach za gotówkę.</t>
  </si>
  <si>
    <t xml:space="preserve">Procedura do automatycznej zmiany terminu płatności
</t>
  </si>
  <si>
    <t>5.2.2.</t>
  </si>
  <si>
    <t>Kalkulacja nie obejmuje przygotowywania dedykowanych raportów / procesów na potrzeby JSOX ze względu na brak opisów dotyczących wymagań. Będzie to przedmiotem analizy przedwdrożeniowej.</t>
  </si>
  <si>
    <t>5.2.2.1.</t>
  </si>
  <si>
    <t>ebi -&gt; SL(wniosek o zmianę limitów)
SL -&gt; ebi (aktualizacja danych)</t>
  </si>
  <si>
    <t>Ustalenie początkowego limitu kredytowego dla nowych klinetów.
VS może wnioskować o zmianę terminu płatności - wymagana akceptacja.</t>
  </si>
  <si>
    <t>Potrzebna implementacja funkcjonalności potwierdzania dokumentów z uwzględnieniem ścieżki autoryzacji. 
Procedura do automatycznej zmiany terminu płatności.</t>
  </si>
  <si>
    <t xml:space="preserve">Co się dzieje gdy autoryzacja jest odrzucona?. Do ustalenia w czasie analizy. Nie uwzględnione w kalkulacji.  </t>
  </si>
  <si>
    <t>5.2.2.2.</t>
  </si>
  <si>
    <t>Zmiany limitów w ERP - aktualizacja danych w ebi.
Możliwość grupowej zmiany limitów i terminów płatności. Możliwość określenia okresu obowiązywania warunków handlowych (limit i termin płatności).</t>
  </si>
  <si>
    <t>Potrzebne ścieżki autoryzacji (też na poziomie grupy klientów z akceptacją albo odrzuceniem wszystkich wniosków). 
Dodanie obsługi warunków handlowych w zadanym okresie czasu (od - do)</t>
  </si>
  <si>
    <t>Bez założenia, że zmiany limitów mogą być importowane z pliku</t>
  </si>
  <si>
    <t>5.2.2.3.</t>
  </si>
  <si>
    <t>VS może wnioskować o zmianę terminu płatności- wymagana akceptacja.</t>
  </si>
  <si>
    <t xml:space="preserve">Potrzebna implementacja funkcjonalności potwierdzania zmian warunków z uwzględnieniem ścieżki autoryzacji. </t>
  </si>
  <si>
    <t>5.2.2.4.</t>
  </si>
  <si>
    <t>jak w 5.2.2.2.</t>
  </si>
  <si>
    <t xml:space="preserve">Ustalanie warunków handlowych w zadanym okresie czasu (od - do) </t>
  </si>
  <si>
    <t>5.2.2.5.</t>
  </si>
  <si>
    <t>5.2.2.6.</t>
  </si>
  <si>
    <t>5.2.2.7.</t>
  </si>
  <si>
    <t xml:space="preserve">SL -&gt; ebi
ebi -&gt; SL
</t>
  </si>
  <si>
    <t xml:space="preserve">Potrzebna implementacja funkcjonalności potwierdzania zmiany warunków handlowych z uwzględnieniem ścieżki autoryzacji. </t>
  </si>
  <si>
    <t>W jaki sposób VSM zatwierdza zmniejszenie limitu? Będzie to przedmiotem analizy przedwdrożeniowej.</t>
  </si>
  <si>
    <t>5.2.2.8.</t>
  </si>
  <si>
    <t>VS wnioskuje o wyzerowanie limitu.
Aktualizacja danych kh do ebi.</t>
  </si>
  <si>
    <t xml:space="preserve">Potrzebna implementacja funkcjonalności zmiany warunków handlowych z uwzględnieniem ścieżki autoryzacji. </t>
  </si>
  <si>
    <t>5.2.2.9.</t>
  </si>
  <si>
    <t>Potrzebna implementacja funkcjonalności potwierdzania dokumentów z uwzględnieniem ścieżki autoryzacji jak w 5.2.2.7</t>
  </si>
  <si>
    <t>5.2.2.10.</t>
  </si>
  <si>
    <t>Automatyczne anulowanie limitów kredytowych dla windykowanych klientów.</t>
  </si>
  <si>
    <t>Procedura zerowania limitów</t>
  </si>
  <si>
    <t>5.2.2.11.</t>
  </si>
  <si>
    <t xml:space="preserve">Zmniejszenie limitu z powodu wygaśnięcia gwarancji bankowej. </t>
  </si>
  <si>
    <t xml:space="preserve">W jaki sposób VSM zatwierdza anulowanie? Nie uwzględnione w kalkulacji.  </t>
  </si>
  <si>
    <t>DSO system functionalities (str.60)</t>
  </si>
  <si>
    <t>Raport o wykorzystaniu limitu kredytowego</t>
  </si>
  <si>
    <t>5.2.3.</t>
  </si>
  <si>
    <t>jak 5.2.1.</t>
  </si>
  <si>
    <t>Realizacja uwzględniona w 5.2.1.</t>
  </si>
  <si>
    <t>5.2.3.1.</t>
  </si>
  <si>
    <t xml:space="preserve">SL-&gt; ebi
ebi -&gt; SL
</t>
  </si>
  <si>
    <t>VS może wnioskować o zmianę terminu płatności- wymagana akceptacja- komunikaty w obie strony</t>
  </si>
  <si>
    <t>Potrzebna implementacja funkcjonalności potwierdzania dokumentów z uwzględnieniem ścieżki autoryzacji, jak w 5.2.2.3</t>
  </si>
  <si>
    <t>5.2.3.2.</t>
  </si>
  <si>
    <t>5.2.4.</t>
  </si>
  <si>
    <t xml:space="preserve">
SL-&gt; ebi</t>
  </si>
  <si>
    <t>Automatyczne blokowanie klienta (status) z powodu przeterminowanych płatności lub przekroczonego limitu</t>
  </si>
  <si>
    <t>Procedura blokująca</t>
  </si>
  <si>
    <t>5.2.4.1.</t>
  </si>
  <si>
    <t>VS może zawnioskować o odblokowanie klienta (powiązane z 1.1.1.2.).
Automatyczne odblokowywanie klienta.</t>
  </si>
  <si>
    <t>Potrzebna implementacja funkcjonalności odblokowania klienta  z uwzględnieniem ścieżki autoryzacji. Dodatkowo, wykonanie procedury odblokowującej.</t>
  </si>
  <si>
    <t>5.2.5.</t>
  </si>
  <si>
    <t>Oznaczenie klienta do windykacji przez VS (jako status klienta w ERP).
System powinien generować sms-y  i/lub maile o zbliżających się płatnościach lub windyjacyjne.</t>
  </si>
  <si>
    <t>Konfiguracja wysyłania powiadomień.
Uwzględnienie przy windykacji rodzaju statusu przesyłanegio od VS.</t>
  </si>
  <si>
    <t>5.3.</t>
  </si>
  <si>
    <t xml:space="preserve">BANK - &gt; SL (wyciągi bankowe)
ebi -&gt; SL (dokumenty KP)
SL -&gt; SAP
</t>
  </si>
  <si>
    <t>5.4.1.</t>
  </si>
  <si>
    <t xml:space="preserve">SL -&gt; ebi (korekty dokumentów sprzedaży)
SL -&gt; BANK (przelewy wynikające z korekt?)
</t>
  </si>
  <si>
    <t>Korekty do dokumentów wystawionych innego dnia niż dzień bieżący będą wystawiane w ERP przez osoby uprawnione. Na wniosek VS (kontakt telefoniczny, mailowy).
Generowania zwrotów do magazynu depot z magazynu VS (z podziałem na towary zwracane na magazyn i towary niepełnowartościowe/braki. Powód zwrotu definiowany będzie z listy. W przypadku zwrotu towarów niepełnowartościowych będą one posiadać status zablokowany.
 Korekta będzie  inicjowana telefonem VSM</t>
  </si>
  <si>
    <t>Obsługa podpisu elektronicznego. Czy podpis klienta na PDA będzie przekazywany do SL w formie pliku (załącznika)?</t>
  </si>
  <si>
    <t>5.4.2.</t>
  </si>
  <si>
    <t>Możliwość oddrukowania dokumentu w systemie</t>
  </si>
  <si>
    <t>Wzorce wydruków dokumentów</t>
  </si>
  <si>
    <t>Konieczność uzgodnienia wydruków z firmą JTI</t>
  </si>
  <si>
    <t>5.4.3.</t>
  </si>
  <si>
    <t>Do SAP wysyłana będzie jedna zbiorczą kwotę faktur. W SL będzie rozbicie na poszczególnych kontrahentów i dokumenty; 
W SL ksiegowana będzie sprzedaż i wartość netto może być rozbita na grupy towarowe; 
W SL nie będzie ewidencji zakupu na kontach księgowych; Nie księgowana będzie wartość ruchów magazynowych w SL ponieważ w SL nie będzie wyceny magazynu. Ewidencjonowany będzie jedynie ruch ilościowy;
 z SL nie będzie generowana deklaracja VAT7</t>
  </si>
  <si>
    <t>5.4.4.</t>
  </si>
  <si>
    <t>Deklaracja VAT7 nie będzie robiona z systemu SL; 
do SAP wysyłana będzie zbiorczą wartość sprzedaży (w SAP będzie robiona deklaracja VAT7); 
w SL będzie możliwy podgląda co składa się na daną wartość sprzedaży</t>
  </si>
  <si>
    <t>5.5.1.</t>
  </si>
  <si>
    <t>5.5.2.</t>
  </si>
  <si>
    <t>5.6.</t>
  </si>
  <si>
    <t>Dane wysyłane do SAP:
-dane sprzedaży - łączna ilość każdego z produktów (SKU) zafakturowanych i sprzedanych do wszystkich klientów DSO w obrębie danego dnia; ze standardową ceną netto, na podstawie standardowego cennika.
-Rabaty handlowe - skumulowane rabaty handlowe przyznane dla każdego SKU w obrębie określonej daty dla wszystkich klientów DSO
-VAT - łącznie dla ogółu faktur sprzedaży w całym danym dniu za każdy produkt (SKU).
- kasowe / bankowe konto - płatność otrzymane zarówno w gotówce, przelewem bankowym.
-należności konta - Łączne saldo rachunku należności za dany dzień.(pomniejszona o upusty plus VAT)
- rozrachunki
Plik zawiera następujące dane dla każdego SKU:
-Numer SKU;
-Cena;
-ważona (ilościowo) średnich rabatów handlowych przyznanych na dany dzień;
- Ilość sprzedana w KU;
- Data przekazania do systemu SAP;
- Stawka VAT (jeśli to konieczne).
Wygenerowany plik jest zgodny z wymogami SAP</t>
  </si>
  <si>
    <t>6.1.1.</t>
  </si>
  <si>
    <t>SL &lt;-&gt; TME(klienci)
TME -&gt; ebi(zamówienia pre-sellerskie)
ebi -&gt; TME (targety)
ebi -&gt; TME (realizacja programów marketingowych)
SAP -&gt; SL(kartoteka towarów)
SL -&gt; SAP( łączna sprzedaż)
SL &lt;-&gt; SAP (ruchy magazynowe, stany)
BANK -&gt; SL (wyciągi)</t>
  </si>
  <si>
    <t xml:space="preserve">Dane dotyczące towarów(Podstawowe informacje+ceny podstawowe). W ERP nie modyfikujemy produktów.
Całkowita sprzedaż dzienna- 1 klient YTI.
Sturktura magazynów w ERP zgodna ze strukturą magazynów w SAP
</t>
  </si>
  <si>
    <t>6.1.2.</t>
  </si>
  <si>
    <t>SAP -&gt; SL (kartoteka towarów)
TME &lt; -&gt; SL (kartoteka klientów + dane handlowe)
SL -&gt; ebi (kartoteki: towarów, klientów)
ebi -&gt; SL (zmiany w kartotece klientów)</t>
  </si>
  <si>
    <t>Razem rbd</t>
  </si>
  <si>
    <t>Razem PLN</t>
  </si>
  <si>
    <t>Nr rozdziału z dokumentu "Załacznik nr 1 do finalnego procesu zakupowego (002).docx"</t>
  </si>
  <si>
    <t xml:space="preserve">Dostępne funkcjonalności:
Przelewy z banku(konta wirtualne klientów)- 
Wczytywanie wyciągów z banku (Deutsche bank i PKO S.A.) oraz rozliczenie płatności (FIFO w przypadku wskazania faktury za którą jest zapłata możliwość wyboru). Tylko płatności złotówkowe.
Rozliczenie wyciągów (na limity wpływają od razu, księgowane dzień później). </t>
  </si>
  <si>
    <t>ERP:</t>
  </si>
  <si>
    <t>Role projektowe:
1) Komitet Sterujący
2) Kierownik projektu
3) Zespół wdrożeniowy (w tym kluczowi użytkownicy)</t>
  </si>
  <si>
    <t xml:space="preserve">Metody komunikacyjne:
1) Notatki – przygotowywanie i przesyłanie notatek po każdym spotkaniu roboczym. 
2) Spotkania monitoringowe – organizowanie (z częstotliwością ustaloną przez strony) cyklicznych spotkań monitoringowych, poświęconych analizie stanu realizacji projektu (odrębnie dla zespołu projektowego i Komitetu Sterującego)
3) Rejestracja zgłoszeń – już na etapie konfiguracji systemu uruchomienie dla zespołu projektowego po stronie klienta dedykowanej aplikacji, umożliwiającej wprowadzanie zgłoszeń, uwag, błędów, itp.
4) Odbiory – procedury formalnego (ustalonego ostatecznie na etapie umowy) odbioru przez klienta realizacji poszczególnych etapów projektu.
</t>
  </si>
  <si>
    <t>Harmonogram projektu:
Na bazie posiadanych doświadczeń Asseco BS zaleca, aby szczegółowy harmonogram wdrożenia, uwzględniający poszczególne etapy projektowe, zadania operacyjne, punkty kontrolne, wreszcie terminy realizacji, powstał dopiero po zakończeniu etapu analizy przedwdrożeniowej. Czyli wtedy, kiedy jednoznacznie zostanie ustalony przedmiot i zakres projektu.</t>
  </si>
  <si>
    <r>
      <t xml:space="preserve">Po przeprowadzeniu analizy funkcjonalnej i integracyjnej może się okazać iż konieczne będzie wprowadzenie w zakresie projektu, zmian innych niż obecnie określone w arkuszu "Development", </t>
    </r>
    <r>
      <rPr>
        <sz val="11"/>
        <color rgb="FFFF0000"/>
        <rFont val="Calibri"/>
        <family val="2"/>
        <charset val="238"/>
        <scheme val="minor"/>
      </rPr>
      <t>"Development ERP</t>
    </r>
    <r>
      <rPr>
        <sz val="11"/>
        <color theme="1"/>
        <rFont val="Calibri"/>
        <family val="2"/>
        <charset val="238"/>
        <scheme val="minor"/>
      </rPr>
      <t>" i "Wst. kal. i schem. integracji".
W takim przypadku, harmonogram i budżet projektu zostaną zaktualizowane z uwzględnieniem prac dodatkowych.</t>
    </r>
  </si>
  <si>
    <t>Może się również okazać, że niektóre obszary zakładanego zakresu będą wymagały większej pracochłonności niż szacowana pracochłonność w prezentowanej wycenie. W takim przypadku AssecoBS zastrzega sobie prawo do  aktualizacji wyceny adekwatnie do zwiększonej pracochłonności. Może się to wiązać z oszacowanymi obszarami niemniej jednak nie ogranicza się to tylko do tych wskazanych w szacunkowej kalkulacji.</t>
  </si>
  <si>
    <r>
      <t>Powyższe zasady stosuje się w odniesieniu do wszystkich zmian,które mogą się pojawić podczas realizacji projektu. W przypadku zwiększenia zakresu projektu, zgłaszane zmiany funkcjonalne będą realizowane (dostarczane) zgodnie z 10-tygodniowym harmonogramem produkcyjnym dla nowych wersji produktu Mobile Vanselling i</t>
    </r>
    <r>
      <rPr>
        <sz val="11"/>
        <color rgb="FFFF0000"/>
        <rFont val="Calibri"/>
        <family val="2"/>
        <charset val="238"/>
        <scheme val="minor"/>
      </rPr>
      <t xml:space="preserve"> Asseco Softlab ERP.</t>
    </r>
  </si>
  <si>
    <r>
      <t xml:space="preserve">W ofercie na systemy informatyczne nie zostały zawarte koszty zakupu </t>
    </r>
    <r>
      <rPr>
        <sz val="11"/>
        <color rgb="FFFF0000"/>
        <rFont val="Calibri"/>
        <family val="2"/>
        <charset val="238"/>
        <scheme val="minor"/>
      </rPr>
      <t>i konfiguracji</t>
    </r>
    <r>
      <rPr>
        <sz val="11"/>
        <color theme="1"/>
        <rFont val="Calibri"/>
        <family val="2"/>
        <charset val="238"/>
        <scheme val="minor"/>
      </rPr>
      <t xml:space="preserve"> stacji roboczych (komputerów stacjonarnych lub notebooków). Przyjęto założenie, że wszyscy użytkownicy aplikacji Back-Office będą wyposażeni w odpowiedniej klasy komputery.</t>
    </r>
  </si>
  <si>
    <t>Jeżeli VSM zatwierdza zmniejszenie limitu kredytowego klienta, uprawnione osoby przygotowują ostateczną listę limitów kredytowych i przesyłają je do systemu SL.</t>
  </si>
  <si>
    <t>Jeżeli VSM zatwierdza anulowanie limitu kredytowego klienta, uprawnione osoby przygotowują ostateczną listę limitów kredytowych i przesyła je do systemu SL.</t>
  </si>
  <si>
    <t>Wymiana danych pomiędzy DSO System i TME Analytics:
Dane sprzedaży (DSO-&gt; TME Analytics); Wycena nie obejmuje integracji z TME Analytics oraz raportów w OLAP.</t>
  </si>
  <si>
    <t>Analiza integracyjna dla komunikatów ERP &lt;-&gt; SAP, ERP &lt;-&gt;TME</t>
  </si>
  <si>
    <t>kartoteka kontrahentów, kartoteka towarów, dokumenty magazynowe, rozliczenie inwentaryzacji, całkowita sprzedaż dzienna</t>
  </si>
  <si>
    <t>Analiza integracyjna ERP&lt;-&gt;Vanselling</t>
  </si>
  <si>
    <t>kartoteka kontrahentów, kartoteka towarów,  kartoteka użytkowników, dokumenty magazynowe, rozliczenie inwentaryzacji, faktury sprzedaży, załączniki do faktur (podpis), korekty faktur sprzedaży, wnioski o odblokowanie kontahentów, informacje o odblokowaniu kontrahentów, wnioski o zmianę warunków handlowych, zmiana warunków handlowych, dokumenty kasowe, raporty kasowe, rozrachunki, zapotrzebowania wewnętrzne, potwierdzenia odbioru towaru</t>
  </si>
  <si>
    <t>dewelopment interfejsów integracyjnych po stronie ERP na potrzeby integracji z SAP</t>
  </si>
  <si>
    <t>kartoteka towarów, dokumenty magazynowe, rozliczenie inwentaryzacji,  całkowita sprzedaż dzienna</t>
  </si>
  <si>
    <t>dewelopment interfejsów integracyjnych po stronie ERP na potrzeby integracji z TME</t>
  </si>
  <si>
    <t>kartoteka kontrahentów</t>
  </si>
  <si>
    <t>dewelopment interfejsów integracyjnych po stronie ERP na potrzeby integracji z Vanselling</t>
  </si>
  <si>
    <t>kartoteka kontrahentów, kartoteka towarów, dokumenty magazynowe, rozliczenie inwentaryzacji, faktury sprzedaży, załączniki do faktur (podpis), korekty faktur sprzedaży, wnioski o odblokowanie kontahentów, informacje o odblokowaniu kontrahentów, wnioski o zmianę warunków handlowych, zmiana warunków handlowych, dokumenty kasowe, raporty kasowe, rozrachunki, zapotrzebowania wewnętrzne, potwierdzenia odbioru towaru</t>
  </si>
  <si>
    <t>Zestawienie i konfiguracja tras komunikacyjnych dla ERP</t>
  </si>
  <si>
    <t>Konfiguracja komunikacji za pośrednictwem WebService SOAP, opublikowanie XSD na potrzeby Connectora</t>
  </si>
  <si>
    <t>Konfiguracja mechanizmów kontroli i alertowania stanu mechanizmów integracyjnych po stronie ERP</t>
  </si>
  <si>
    <t>Testy cząstkowe, wewnętrzne</t>
  </si>
  <si>
    <t>Ustalenie scenariuszy testów wewnętrznych, 
przeprowadzenie testów interfejsów, 
komunikacji poszczególnych komunikatów</t>
  </si>
  <si>
    <t>Testy akceptacyjne UAT</t>
  </si>
  <si>
    <t>Ustalenie scenariuszy testów działania całego systemu.
Testy zdefiniowanych procesów biznesowych: zatowarowanie Depot, zatowarowanie VS, sprzedaż, inwentaryzacja VS, inwentaryzacja Depot, obsługa rozrachunków i przelewów, zarządzanie kontrahentami</t>
  </si>
  <si>
    <t>1osx1dx3 -przygotowanie przed każdym spotkaniem (przeanalizowanie i zapoznanie się z opisem procesu)
2osx1dx3 -spotkanie (rozpisane na każdy dzień)
1osx1dx3 -na podsumowanie każdego spotkania -  spisanie ustaleń ze spotkania, wyjaśnienie niejasności ze spoktania
2d -przygotowanie dokumentacji (komunikacja + formaty + harmonogramy )</t>
  </si>
  <si>
    <t>komunikaty wymieniane z SAP: Zatowarowanie Depotu i eksport zbiorczy sprzedaży</t>
  </si>
  <si>
    <t>komunikaty wymieniane z SAP: inwentaryzacja Depotu, Towary i Ceny towarów</t>
  </si>
  <si>
    <t>eksporty do TME Sales (Siebel): Zakładanie i modyfikowanie kontrahentów</t>
  </si>
  <si>
    <t>1osx0.5dx5 -przygotowanie przed każdym spotkaniem (przeanalizowanie i zapoznanie się z opisem procesu)
1osx1dx5 -spotkanie (rozpisane na każdy dzień)
1osx0.5dx5 -na podsumowanie każdego spotkania -  spisanie ustaleń ze spotkania, wyjaśnienie niejasności ze spoktania
3d -przygotowanie dokumentacji (komunikacja + formaty + harmonogramy )</t>
  </si>
  <si>
    <t>13osd</t>
  </si>
  <si>
    <t>master data (produkty, klienci, warunki handlowe, użytkownicy)</t>
  </si>
  <si>
    <t>wnioski o blokadę klienta, wnioski o zmianę warunków handlowych, blokady, blokady klienta, zmiany warunków handlowych</t>
  </si>
  <si>
    <t>Dokumenty sprzedaży, załączniki (podpisy), korekty dokumentów sprzedaży</t>
  </si>
  <si>
    <t>Korekty dokumentów sprzedaży cd, Zapotrzebowania towarowe VS, zatowarowanie (MM+), dokumenty magazynowe, inwentaryzacja VS</t>
  </si>
  <si>
    <t>dzień 5</t>
  </si>
  <si>
    <t>Raporty kasowe, dokumenty kasowe, rozrachunki</t>
  </si>
  <si>
    <r>
      <t xml:space="preserve">Podane informacje i wyceny mają wyłącznie charakter szacunkowy.
</t>
    </r>
    <r>
      <rPr>
        <sz val="11"/>
        <color rgb="FFFF0000"/>
        <rFont val="Calibri"/>
        <family val="2"/>
        <charset val="238"/>
      </rPr>
      <t>Wycena usług wdrożeniowych i serwisowych nie uwzględnia kosztów dojazdów oraz delegacji konsultantów Asseco BS do siedziby klienta.</t>
    </r>
  </si>
  <si>
    <t>Główna/y księgowa/y</t>
  </si>
  <si>
    <t>Komunikacja bazy JPK z produkcyjna bazą systemu tranzakcyjnego z wykorzystaniem rozwiązań linkedserver/linkeddatabases</t>
  </si>
  <si>
    <t>Brak odpowiedniej definicji/konfiguracji powodować będzie brak komunikacji między systemem JPK a systemem produkcyjnym - uniemożliwi to wygenerowanie danych w systemie JPK.</t>
  </si>
  <si>
    <t>Nieodpowiednia konfinguracja mozę spowodować wygenerowanie nieodpowienich plików dla UKS</t>
  </si>
  <si>
    <t>Podmioty zarejestrowane w systemie produkcyjnym wymagają swoich odpowieników w systemie JPK</t>
  </si>
  <si>
    <t>W przypadku firm z wdrożoną obsługą wielofirmowości należy zadbać o obsługę każdego podmiotu w systemie JPK - należy określić mapowanie podmiotów</t>
  </si>
  <si>
    <t>Brak odpowiednich obiektów w systemie produkcyjnym spowoduje, że system JPK nie będzie mógł pobrać dane z tegoż systemu</t>
  </si>
  <si>
    <t>W harmonogramie wdrożenia definiujemy etap związany z dostarczeniem odpowiednich obiektów na system produkcyjny  - pytanie czy będą to obiekty niezalezne od wersji systemu klienta, czy też struktury obiektów wymagają dostosowanie do konkretnej wersji systemu klienta.</t>
  </si>
  <si>
    <t>Na etpaie analizy określamy wersję systemu produkcyjnego klienta, definiujemy możliwość dostarczenia obieków na system produkcyjny, określamy źródła danych dla obiektów dosatrcoznych w systemie produkcyjnym.</t>
  </si>
  <si>
    <t>Ze względu na istotnośc informacji w systemi JPK dostęp do systemu musi być ograniczony</t>
  </si>
  <si>
    <t>Definiowanie użytkowników posiadających prawa dostępu do systemu JPK, wprowadzenei dodatowko systemu uprawnień w systemie JPK
Być może zewnętrzna instacja serwera SQL</t>
  </si>
  <si>
    <t>Na etpaie analizy określamy użytkowników z uprawnieniami dostępu do systemu JPK, określamy czy system JPK będzie instalowany na osobnym serwerze SQL (instancji) czy tym samym serwerze co produkcyjnym system ERP.</t>
  </si>
  <si>
    <t>Analiza potrzeb klienta</t>
  </si>
  <si>
    <t>Weryfikacja posiadanego przez klienta systemu produkcyjnego ERP (wersja systemu)</t>
  </si>
  <si>
    <t>Ustalenia związane z trybem pobierania danych przez system JPK z produkcyjnego systemu ERP klienta</t>
  </si>
  <si>
    <t>Weryfikacja oraz ustalenia co do sposobu dostępu do systemu JPK (platforma EXE, platforam WEB) - posiadana wersja systemu ERP - wersja licencji</t>
  </si>
  <si>
    <t xml:space="preserve">Na etpaie analizy określamy z jakiego typu rozwiązani akorzysta klienta i adaptujemy odpowiendie rozwiązanie do rozwiązania klienta.
UWAGA - w przyapdku, gdy klient będzie realizował wymianę wersji systemu ERP i przejdzie na nowe struktury - wymagana będzie praca dodatkowa w zakresie dostosowania systemu zaównoe do starych jak i nowych wyciągów bankowych.
</t>
  </si>
  <si>
    <t xml:space="preserve">Weryfikacja wersji bazy danych klienta.
</t>
  </si>
  <si>
    <t>Instalacja oraz konfiguracja systemu JPK</t>
  </si>
  <si>
    <t>Instalacja instancji/serwera SQL dla systemu JPK</t>
  </si>
  <si>
    <t>Strona odpowiedzialna</t>
  </si>
  <si>
    <t>Konfiguracja uprawnień użytkownika wskazanego w definicji połączeń do określonych obiektów przygotowujących wstępne dane po stronie systemu produkcyjnego ERP klienta</t>
  </si>
  <si>
    <t>Konfiguracja systemu JPK - rodzaje dowodów, rodzaje rejestrów</t>
  </si>
  <si>
    <t>Konfiguracja systemu JPK - definicja wielofirmowości</t>
  </si>
  <si>
    <t>Konfigurcja systemu JPK - definicja JOB'a bazodanowego pobierającego dane z systemu produkcyjnego klienta</t>
  </si>
  <si>
    <t>System JPK</t>
  </si>
  <si>
    <t>System ERP</t>
  </si>
  <si>
    <t>Instalacja obiektów wstępnie przygotowujacych dane dla systemu JPK</t>
  </si>
  <si>
    <t>Niepoprawna konfiguracja wielofirmowości w systemie JPK</t>
  </si>
  <si>
    <t>Niedostateczna ilośc zasobów powoduje brak możliwości instalacji oraz wdrożenia systemu JPK. System JPK - ze względu na specyfikę generowanych plików - może się znacząco rozrastać.</t>
  </si>
  <si>
    <t>Audyt zasobów posiadanych przez klienta</t>
  </si>
  <si>
    <t>DUŻY</t>
  </si>
  <si>
    <t>Analiza systemu produkcyjnego klienta</t>
  </si>
  <si>
    <t>Ryzyka WEWNĘTRNE - do dyskusji</t>
  </si>
  <si>
    <t xml:space="preserve">Instalacja systemu JPK </t>
  </si>
  <si>
    <t>Testy</t>
  </si>
  <si>
    <t>Testy systemu JPK</t>
  </si>
  <si>
    <t>Testy wewnętrzne I Iteracja</t>
  </si>
  <si>
    <t>Zasilanie systemu JPK danymi z testowej bazy danych ERP klienta</t>
  </si>
  <si>
    <t>Generowanie plików JPK</t>
  </si>
  <si>
    <t>Testy systemu ERP</t>
  </si>
  <si>
    <t>Testy zewnętrzne I Iteracja</t>
  </si>
  <si>
    <t>Naniesienie uwag po testach zewnętrznych</t>
  </si>
  <si>
    <t>Testy zewnętrzne II Iteracja</t>
  </si>
  <si>
    <t>Naniesienie uwag w systemie JPK</t>
  </si>
  <si>
    <t>Naniesienie uwag w systemie ERP</t>
  </si>
  <si>
    <t>Uruchomienie produkcyjne</t>
  </si>
  <si>
    <t>Stabilizacja systemów</t>
  </si>
  <si>
    <t>Uruchomienie produkcyjne systemu JPK</t>
  </si>
  <si>
    <t>Uruchomienie produkcyjne zmian w systemie ERP</t>
  </si>
  <si>
    <t>Stabilizacja systemu JPK</t>
  </si>
  <si>
    <t>Stabilizacja systemu ERP</t>
  </si>
  <si>
    <t>Brak odpowiednich zasobów dyskowych na serwerze klienta uniemożliwia instalację oraz wdrożenie systemu JPK.</t>
  </si>
  <si>
    <t>Cel do uzyskania: Minimalizacja prac związanych z wdrożeniem i obsługą systemu JPK</t>
  </si>
  <si>
    <t>ABS</t>
  </si>
  <si>
    <t>ABS/Klient</t>
  </si>
  <si>
    <t>ABS??</t>
  </si>
  <si>
    <t>Klient</t>
  </si>
  <si>
    <t>Kient</t>
  </si>
  <si>
    <t>Data rozczpoczęcia</t>
  </si>
  <si>
    <t>Data zakończenia</t>
  </si>
  <si>
    <t>Pozycja</t>
  </si>
  <si>
    <t>1.Analiza</t>
  </si>
  <si>
    <t>2.Prace konfiguracyjno wdrożeniowe</t>
  </si>
  <si>
    <t>3.Testy</t>
  </si>
  <si>
    <t>4.Uruchomienie produkcyjne</t>
  </si>
  <si>
    <t>5.Stabilizacja</t>
  </si>
  <si>
    <t>6.Licencje</t>
  </si>
  <si>
    <t>Wycena (rbg)</t>
  </si>
  <si>
    <t>Data rozpoczęcia</t>
  </si>
  <si>
    <t>Wartość</t>
  </si>
  <si>
    <t>??</t>
  </si>
  <si>
    <t>Stawka</t>
  </si>
  <si>
    <t>Czas ABS(rbg)</t>
  </si>
  <si>
    <t>Czas klienta (rbg)</t>
  </si>
  <si>
    <t>Prace analityczne</t>
  </si>
  <si>
    <t>Stawka (rbg)</t>
  </si>
  <si>
    <t>Czas(rbg)</t>
  </si>
  <si>
    <t>Testy wewnętrzne</t>
  </si>
  <si>
    <t>Okres stabilizacji</t>
  </si>
  <si>
    <t>Wersja systemu SQL klienta</t>
  </si>
  <si>
    <t>Audyt posidanej wersji systemu SQL klienta</t>
  </si>
  <si>
    <t>Oferowanie klientowi SQL w wersji 2014</t>
  </si>
  <si>
    <t>Brak konieczności alokowania  dodatkowych zasobów do obsługi systemu JPK</t>
  </si>
  <si>
    <t xml:space="preserve">Wstępna kalkulacja kosztu ważna jest przez 30 dni od daty jej złożenia, tj. do: </t>
  </si>
  <si>
    <t xml:space="preserve">Dzień pracy Szefa Projektu: </t>
  </si>
  <si>
    <t xml:space="preserve">Dzień pracy Analityka/Projektanta/Konsultanta: </t>
  </si>
  <si>
    <t xml:space="preserve">Dzień pracy Programisty: </t>
  </si>
  <si>
    <t>Uwaga 9:</t>
  </si>
  <si>
    <t>Wymagana minimalna wersja oprogramowanie bazodanowego</t>
  </si>
  <si>
    <t>Moduł JPK wymaga SQL Server w wersji 2008 (SP4) lub nowszy</t>
  </si>
  <si>
    <t>Generowanie pliku JPK</t>
  </si>
  <si>
    <t>Instalacja oraz konfiguracja mechanizmów importu danych z plików txt</t>
  </si>
  <si>
    <t>Instalacja oraz konfiguracja mechanizmu logowania zmian w systemie JPK</t>
  </si>
  <si>
    <t>Instalacja oraz konfiguracja mechanizmów kontroli merytorycznej w systemie JPK</t>
  </si>
  <si>
    <t>Instalacja oraz konfiguracja raportu kontroli w systemie JPK</t>
  </si>
  <si>
    <t>Weryfikacja mechanizmów importu z pliku txt</t>
  </si>
  <si>
    <t xml:space="preserve">
Cel do uzyskania: zapewnienie zgodności ze zmianą w Ordynacji Podatkowej. Brak konsekwencji finansowych z niedotrzymania terminu udostępnienia danych w wymaganej strukturze.</t>
  </si>
  <si>
    <t>Cel do uzyskania: Możliwość wygenerowania wymaganych oraz poprawnych danych w cyklach miesięcznych wraz z możliwością podpisania ich kwalifikowanym podpisem i udostępnienia na dedykowaną bramkę.
Archiwizacja danych wysłanych na bramkę.
Możliwość pobrania UPO.</t>
  </si>
  <si>
    <t>Zgodność z wprowadzzoną zmianą w Ordynacji Podatkowej. 
Dostarczenie wymaganych danych w zadeklarowanych terminach.</t>
  </si>
  <si>
    <t>Dostarczenie plików zgodnych z wymogami ustawy 
na dedykowaną bramkę w zadeklarowanych terminach.</t>
  </si>
  <si>
    <t>Na etapie analizy określamy wymagania sprzętowe systemu. Ustalamy również zasady archiwizowania danych w bazie JPK dla ewidencji VAT.</t>
  </si>
  <si>
    <t xml:space="preserve">Ryzyko związane z realizacją dostępu do systemu JPK, niezależnie od proponowanego sposobu dostepu (EXE czy też WEB). </t>
  </si>
  <si>
    <t xml:space="preserve">W przypadku małych i średnich przedsiębiorców możemy natrafić na częste przypadki braku opłacania nam prawa do nowych wersji. </t>
  </si>
  <si>
    <t>Weryfikacja projektów oraz umów.</t>
  </si>
  <si>
    <t>Należy zdefiniowac strategię postępowania w takich przypadkach. Skala przesięwzięcia jest na tyle duża, iż nie możemy pozwolić sobie na działania indywidualne.</t>
  </si>
  <si>
    <t>Niepoprawna konfiguracja systemu JPK przez klienta w zakresie obsługi danych eksportowanych do systemu JPK może doprowadzić do wygenerowania niepoprawanych plików JPK</t>
  </si>
  <si>
    <t xml:space="preserve">Na etapie analizy zdefinowani3 potrzeb klienta w zakresie konfiguracji eksportowanych danych do systemu JPK. </t>
  </si>
  <si>
    <t xml:space="preserve">Na etpaie analizy określami liczbę podmiotów, sposób ich odzwierciedlenia w systemie JPK oraz konfigurację pobieranych danych przez system JPK. </t>
  </si>
  <si>
    <t>BRAK</t>
  </si>
  <si>
    <t>Klienci typu biuro rachunkowe, mogą odczuwać dyskomfort jeżeli będą musiali logować się do każdej firmy i tam odpowiednio zlecań pobieranie danych. Dodatkowo problematyczne może być wysyłanie danych na bramkę dla każdego z obsługiwanych podmiotów z osobna.</t>
  </si>
  <si>
    <t xml:space="preserve">Na etapie analizy staramy się ustalić tryb napełniania danych dla podmiotów (czy wszyscy razem, czy każdy z osobna). </t>
  </si>
  <si>
    <t>Analiza problemu z klientem</t>
  </si>
  <si>
    <t>Dostarczenie wymaganych obiektów do systemu produkcyjnego (obiekty wstępnie przygotowujące dane dla systemu JPK)</t>
  </si>
  <si>
    <t>JPK bazujący na Asseco Softlab ERP (82) wymaga SQL w minimalnej wersji 2008 (SP4)</t>
  </si>
  <si>
    <t>W harmonogramie wdrożenia definiujemy etap związany z dostarczeniem odpowiednich obiektów na system produkcyjny.</t>
  </si>
  <si>
    <t>Analiza zagadnienia z klientem. Określamy sposób działąnia mechanizmu, ustalamy zakres zmian w systemie.</t>
  </si>
  <si>
    <t xml:space="preserve">Na etapie analizy określamy czy klient korzysta z deklaracji VAT generowanej z systemu. Czy posiada prawidłową konfigurację słownika pozycje deklaracji VAT. Ustalamy z klientem poprawną konfigurację sownika  pozycje deklaracji VAT.
!!!! UWAGA !!!! To może powodować iż kliencie będą chcieli generować dekalracje VAT z systemu, pomimo iż wcześneij tego nie robili. Należy to odpowiednio ustalić z klientem i wycenić. </t>
  </si>
  <si>
    <t>Konfiguracja słownika [Pozycje Deklaracji VAT]</t>
  </si>
  <si>
    <t>Ryzyko związanie z utrzymaniem rozwiązania:
system JPK powinien być oferowany wraz z usługą SLA ( zmiany w systemie JPK będą wymagały odpowiedniej obsługi)</t>
  </si>
  <si>
    <t>Generowanie deklaracji VAT z systemu</t>
  </si>
  <si>
    <r>
      <t xml:space="preserve">Jeżeli klient nie generuje deklaracji VAT z systemu, a nałożymy na niego obowiązek zdefiniowania poprawności pozycji deklaracji VAT - może być zainteresowany mechanizmami generowania </t>
    </r>
    <r>
      <rPr>
        <b/>
        <u/>
        <sz val="11"/>
        <color theme="1"/>
        <rFont val="Calibri"/>
        <family val="2"/>
        <charset val="238"/>
        <scheme val="minor"/>
      </rPr>
      <t>deklaracji VAT</t>
    </r>
    <r>
      <rPr>
        <sz val="11"/>
        <color theme="1"/>
        <rFont val="Calibri"/>
        <family val="2"/>
        <charset val="238"/>
        <scheme val="minor"/>
      </rPr>
      <t xml:space="preserve"> z systemu oraz modułem </t>
    </r>
    <r>
      <rPr>
        <b/>
        <u/>
        <sz val="11"/>
        <color theme="1"/>
        <rFont val="Calibri"/>
        <family val="2"/>
        <charset val="238"/>
        <scheme val="minor"/>
      </rPr>
      <t>e-Deklaracje.</t>
    </r>
  </si>
  <si>
    <t>Ustalamy z klientem zakres potrzebnych zmian w systemie. Analiza zagadnienia z klientem.</t>
  </si>
  <si>
    <t>Na etapie analizy ustalamy jakiego typu zmiany będą realizowane w ramach projektu.</t>
  </si>
  <si>
    <t>Ryzyka związane z realizowaniem dostępu do systemu JPK, w jaki sposób zarządzamy uprawnieniami do generowania danych z systemu JPK (pliki, raporty, słowniki kontrolne), w jaki sposób kontrolujemy kto może mieć dostęp do systemu JPK</t>
  </si>
  <si>
    <t xml:space="preserve">Definiowanie odpowiednich typów połączeń w słowniku zewnętrznych baz danych (po stronie systemu JPK).
</t>
  </si>
  <si>
    <t xml:space="preserve">Podcza analizy ustalamy definicje połączeń linkedserver/linkeddatabases wraz z podaniem odpowienich kont (loginów oraz haseł), na których oparta zostanie komunikacja między systemami.
</t>
  </si>
  <si>
    <t>Maksymalizacja zaangażowania w proces dostarczenai zmian, ograniczenie rentowności działań</t>
  </si>
  <si>
    <t>Weryfikacja klientów z brakiem bezpośredniego dostepu</t>
  </si>
  <si>
    <t>Próba ustalenia zdalnego dostępu na czas wdrożenia JPK. Może potrzeba będzie zaangażować DC do realizacji tematu wraz z GHW.
Realizaja może być poprzez rdp lub vpn.</t>
  </si>
  <si>
    <t>Dostęp do klient (czy mamy zapewniony dostęp zdalny, czy będziemy mogli dostarczyć bazę do klienta poprzez WAN)</t>
  </si>
  <si>
    <t>ŚREDNI</t>
  </si>
  <si>
    <t>Uwaga 10:</t>
  </si>
  <si>
    <t>Deklaracja VAT w systemie Asseco Softlab ERP</t>
  </si>
  <si>
    <t>Moduł JPK oferuje możliwość generowania pliku JPK dla ewidencji VAT od zakupów oraz sprzedaży od dnia 1 stycznia  2017 włącznie!!!</t>
  </si>
  <si>
    <t>Wdrożenie modułu JPK nie jest pozwiązane z instalacją, wdrożeniem oraz konfiguracją deklaracji VAT w systemie Asseco Softlab ERP. Tego typu prace będą zwiększeneim zakresu funkcjonalnego systemu ERP i będą podlegały dodatkowej wycenie.</t>
  </si>
  <si>
    <t>Ustalenia związane z instalajca oraz konfiguracją systemu JPK (serwer/instancja/definicja linkedservers/definicja linkeddatabases, odpowiednie zasoby sprzętowe)</t>
  </si>
  <si>
    <t xml:space="preserve">Konfiguracja systemu JPK (linkedserver/linkeddatabases) </t>
  </si>
  <si>
    <t>Weryfikacja oraz ustalenia w zakresie instalacji słowników konfiguracyjnych [Pozycje deklaracji VAT]</t>
  </si>
  <si>
    <t>Analiza konfiguracji słownika [Pozycje deklaracji VAT] w systemie ERP</t>
  </si>
  <si>
    <t>Analiza funkcjonujących rozwiązań w systemie ERP (obsługiwane i wykorzystywane grupy klasyfikacji w systemie)</t>
  </si>
  <si>
    <t>ABS/KLient</t>
  </si>
  <si>
    <t>Konfiguracja mechanizmów wysyłania pliku JPK (ewidencja VAT) na bramkę MF</t>
  </si>
  <si>
    <t>Instalacja słowników konfiguracyjnych [Pozycje deklaracji VAT] (być może będzie wola klienta aby zainstalować równeiż standardowe grupy klasyfiakcji i zmodyfikować dekretowanie dokumentów w systemie ERP)</t>
  </si>
  <si>
    <t>Konfiguracja słownika [Pozycje deklaracji VAT] w celu zapewwnienia poprawności generowania danych dla ewidencji VAT w JPK</t>
  </si>
  <si>
    <t>Zmiany konfiguracyjne w systemie ERP, wynikjące z przejścia na nowe grupy klasyfikacji</t>
  </si>
  <si>
    <t xml:space="preserve">Wysyłka plików na bramkę testową </t>
  </si>
  <si>
    <t>Weryfikacja poprawności konfiguracji słownika [Pozycje deklaracji VAT]</t>
  </si>
  <si>
    <t>Weryfikacja poprawności funkcjonowania nowych grup klasyfikacji w procesach sprzedaży/zakupu</t>
  </si>
  <si>
    <t>Weryfikajca mechanizmów kontroli technicznej</t>
  </si>
  <si>
    <t>Instalacja oraz konfiguracja mechniazmów kontroli merytorycznej w systemie ERP</t>
  </si>
  <si>
    <t>Weryfikacja mechanizmów kontroli merytorycznej</t>
  </si>
  <si>
    <t>Weryfikacja oraz ustalenia w zakresie możliwosći implementacji kontrolerów merytorycznych w produkcyjnym systemie ERP klienta oraz ich konfiguracji</t>
  </si>
  <si>
    <t>stawka</t>
  </si>
  <si>
    <t>Ustalenia związanie z konfiguracją systemu JPK w zakresie pobieranych danych z produkcyjnego systemu ERP klienta oraz obsługi podmiotów (wielofirmowość w JPK)</t>
  </si>
  <si>
    <t xml:space="preserve">Weryfikacja oraz ustalenia w zakresie możliwości oraz sposobu dostarczenia wymaganych obiektów odpowidajacych za wstępne przygotowanie danych w systemie ERP na potrzeby JPK </t>
  </si>
  <si>
    <t>Uprawnienie w JPK</t>
  </si>
  <si>
    <t>Uprawnienia w JPK</t>
  </si>
  <si>
    <t>Systemy obce - obsługa w JPK</t>
  </si>
  <si>
    <t>Wysyłanie plików JPK na bramkę testową MF</t>
  </si>
  <si>
    <t>Nadzór na projektem</t>
  </si>
  <si>
    <t>Nadzór nad projektem</t>
  </si>
  <si>
    <t>Legenda</t>
  </si>
  <si>
    <t xml:space="preserve"> Elementy miękkie, zawsze do ustalenie pod kątem konkretnego projektu</t>
  </si>
  <si>
    <t>Czy isntalujmey mechanizmy logowania zmian w JPK</t>
  </si>
  <si>
    <t>Weryfikacja mechanizmów kontroli w JPK</t>
  </si>
  <si>
    <t>6.Nadzór nad projektem</t>
  </si>
  <si>
    <t>Niepoprawana konfiguracja słownika doprowadzi do wygenerowania błędnych danych w module JPK.
Co do zasady ewidencja VAT powinna uzgadniać się z deklaracja VAT. Dostarczenie zmian standardowych może również nadgrać zmiany wdrożeniowe wykonane na słowniku.</t>
  </si>
  <si>
    <t>Zarząd ABS</t>
  </si>
  <si>
    <t>Utrzymanie</t>
  </si>
  <si>
    <t>Dział wdrożeń</t>
  </si>
  <si>
    <t>Maksymalizacja wyników, ograniczenie zasób GHW we wdrożenia JPK 2.0 u klientów</t>
  </si>
  <si>
    <t>Sposób generowania danych w systemie JPK dla wielofirmowości - nie jest to w standardzie, mozę być to realizowane jako odrębne przedsięwszięcie specjalistyczne dla klenta</t>
  </si>
  <si>
    <t>DRS</t>
  </si>
  <si>
    <t>GHW;UT</t>
  </si>
  <si>
    <t>Uwaga 1</t>
  </si>
  <si>
    <t xml:space="preserve">Klienci z prawem dostepu do SZZ(system zarządzania zmianą) </t>
  </si>
  <si>
    <t>Wersja repozytorium oraz istniające definicje połączenia mogą powodować iż "zepsujemy" zdefiniowane połączenia. CO więcej - mechanizmy mogą próbować uruchomić zmian bezpośrednio na produkcji.</t>
  </si>
  <si>
    <t>Weryfikacja czy klient posiada SZZ, jaką wersję SZZ posiada. Być może na potrzeby fabryki - trzeba będzie instalować dedykowane repozytorium dla JPK</t>
  </si>
  <si>
    <t>Instalacja dedykowanego repozytorium dla JPK</t>
  </si>
  <si>
    <t>Wersja bazy danych oraz konkretnego builda danej wersji</t>
  </si>
  <si>
    <t>Zmiany przygotowywane przez produkcje dla konkretnych wersji są robione pod najnowszy buold w ramac danej wersji bazy danych. Brak odpowiednich ramek powoduje, iż natrafimy na błędy podczas instalacji wymaganych obiektów.</t>
  </si>
  <si>
    <t>Weryfikacja wersji bazy danych oraz builda - weryfikacja z produkcją możłiwości implementacji zmian w tym build</t>
  </si>
  <si>
    <t>Klient będzie musiał pokryc koszty dostosowania zmian dla danego builda danej wersji - wymaga to dodatkowej instalacji, testów, asysty, etc.</t>
  </si>
  <si>
    <t>Dostarczenie zmian funkcjonalnych do systemu produkcyjnego klienta (słowniki konfiguracyjne [Pozycje Deklaracji VAT]) - FP VAT2016</t>
  </si>
  <si>
    <t>Na etapie analizy określamy wersję systemu produkcyjnego klienta, definiujemy możliwość dostarczenia obiektów na system produkcyjny.
Weryfikujmey możliwość instalacji FP VAT 2016 i zapewne wcześniejszych</t>
  </si>
  <si>
    <t>KRYTYCZNY</t>
  </si>
  <si>
    <t>Realizacja JPK 2.0 powinna przynieść korzyści finansowe dla spółki,
Obsługa wszystkich lojalnych klientów według standardu JPK 2.0</t>
  </si>
  <si>
    <t>Wdrożenie JPK 2.0 u wszystkich klientów, 
Wdrożenia JPK 2.0 z realizacją MIV, 
Możliwość realizowania innych zadań z projektów "armia i amunicja"</t>
  </si>
  <si>
    <t>Szybka i skuteczna realizacja zadań, wynikajaca z metdologii, na taśmie produkcyjnej JPK, 
Brak wpływu na dotyczasowe zadania UT,
Realizacjia JPK 2.0 jako stymulacja do realizacji WW,
Uztyskanie zdalnego dostępu do klientów</t>
  </si>
  <si>
    <t xml:space="preserve">Skuteczna realizacja ustalonego harmonogramu wdrożenia JPK 2.0,
Brak pogorszenia wskaźników realizacji zadań UT,
Uzyskanie 10 wymian wersji u klientów, u kórych do tej pory nie byliśmy w stanie tej usługi zrealizować </t>
  </si>
  <si>
    <t>Przekroczenie założonych celów budżetowych JPK 2.0, wykorzystanie szansy na podpisanie nowych umów oraz zwiększenie przychodów stałych</t>
  </si>
  <si>
    <t>Konfiguracja Deklaracji VAT-7</t>
  </si>
  <si>
    <t>Weryfikacja posiadanego przez klienta systemu produkcyjnego ERP (wersja Oracle, zasoby sprzętowe)</t>
  </si>
  <si>
    <t>Analiza konfiguracji Deklaracji VAT-7 i rejestrów VAT</t>
  </si>
  <si>
    <t>Przygotowanie dokumentacji (analiza)</t>
  </si>
  <si>
    <t>Systemy Obce - obsługa w JPK(import z plików TXT/XML)</t>
  </si>
  <si>
    <t>Wielofirmowość w JPK</t>
  </si>
  <si>
    <t>Ustalenia związane z instalacją oraz z konfiguracją modułu JPK (telekonferencja  z Klientem 2 osoby ABS * 1rbg)</t>
  </si>
  <si>
    <t>Instalacja oraz konfiguracja systemu JPK na bazie testowej</t>
  </si>
  <si>
    <t>Prace działu technicznego - przygotowanie bazy testowej (dodanie zasobów, odświeżenie bazy, jeśli nie są odrębnie zgłoszone w IHD)</t>
  </si>
  <si>
    <t>Instalacja modułu JPK (struktury)</t>
  </si>
  <si>
    <t>Konfiguracja systemu JPK  (Informacje o podmiocie, informacje o US, zestawienie VATSUM, uprawnienia dostępu dla użytkowników)</t>
  </si>
  <si>
    <t>Konfiguracja systemu JPK - import z plików TXT</t>
  </si>
  <si>
    <t>Konfiguracja systemu JPK - import z plików XML</t>
  </si>
  <si>
    <t>Upgrade do najnowszych wersji wydruków rejestrów VAT sprzedaży i zakupu</t>
  </si>
  <si>
    <t>Zmiany konfiguracyjne w systemie ERP wynikające z wymagań Deklaracji VAT-7, upgrade rejestrów VAT, prac dodatkowych  (Analiza punkt Prace dodatkowe)</t>
  </si>
  <si>
    <t>Weryfikacja poprawności konfiguracji Deklaracji VAT-7</t>
  </si>
  <si>
    <t>Weryfikacja mechanizmów importu z pliku xml</t>
  </si>
  <si>
    <t>Weryfikacja zmian konfiguracyjnych w systemie ERP wynikających  z wymagań Deklaracji VAT-7, upgrade rejestrów VAT, prac dodatkowych  (Analiza punkt Prace dodatkowe)</t>
  </si>
  <si>
    <t>Szkolenia</t>
  </si>
  <si>
    <t>Szkolenie z zakresu obsługi JPK (szkolenie w formie videokonferencji/telekonferencji)</t>
  </si>
  <si>
    <t>Szkolenie z wysyłania plików JPK  (opcja)</t>
  </si>
  <si>
    <t>Stabilizacja systemu ERP (nadzór po uruchomieniu)</t>
  </si>
  <si>
    <t>Wzrost asysty</t>
  </si>
  <si>
    <t>Prace konfiguracyjne związane z wielofirmowością (jeśli nie są uwzględnione w innych punktach)</t>
  </si>
  <si>
    <t>Konfiguracja mechanizmów podpisywania i wysyłania pliku JPK (ewidencja VAT) na bramkę MF (opcja)</t>
  </si>
  <si>
    <t xml:space="preserve">Testy zewnętrzne </t>
  </si>
  <si>
    <t>Implementacja zmian po testach zewnętrznych w systemie ERP</t>
  </si>
  <si>
    <t>Stabilizacja modułu JPK (nadzór po uruchomieniu)</t>
  </si>
  <si>
    <t>Uruchomienie produkcyjne modułu JPK</t>
  </si>
  <si>
    <t>Implementacja zmian po testach zewnętrznych w module JPK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</si>
</sst>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zł&quot;_-;\-* #,##0.00\ &quot;zł&quot;_-;_-* &quot;-&quot;??\ &quot;zł&quot;_-;_-@_-"/>
    <numFmt numFmtId="164" formatCode="[$€-2]\ #,##0"/>
  </numFmts>
  <fonts count="28" x14ac:knownFonts="1">
    <font>
      <sz val="11"/>
      <color theme="1"/>
      <name val="Calibri"/>
      <family val="2"/>
      <charset val="238"/>
      <scheme val="minor"/>
    </font>
    <font>
      <sz val="11"/>
      <color theme="1"/>
      <name val="Calibri"/>
      <family val="2"/>
      <scheme val="minor"/>
    </font>
    <font>
      <sz val="12"/>
      <color theme="1"/>
      <name val="Calibri"/>
      <family val="2"/>
      <charset val="238"/>
      <scheme val="minor"/>
    </font>
    <font>
      <u/>
      <sz val="11"/>
      <color theme="10"/>
      <name val="Calibri"/>
      <family val="2"/>
      <charset val="238"/>
      <scheme val="minor"/>
    </font>
    <font>
      <u/>
      <sz val="11"/>
      <color theme="11"/>
      <name val="Calibri"/>
      <family val="2"/>
      <charset val="238"/>
      <scheme val="minor"/>
    </font>
    <font>
      <sz val="11"/>
      <name val="Calibri"/>
      <family val="2"/>
      <charset val="238"/>
      <scheme val="minor"/>
    </font>
    <font>
      <sz val="11"/>
      <color rgb="FFFF0000"/>
      <name val="Calibri"/>
      <family val="2"/>
      <charset val="238"/>
      <scheme val="minor"/>
    </font>
    <font>
      <b/>
      <sz val="11"/>
      <color theme="1"/>
      <name val="Calibri"/>
      <family val="2"/>
      <scheme val="minor"/>
    </font>
    <font>
      <sz val="11"/>
      <name val="Calibri"/>
      <family val="2"/>
    </font>
    <font>
      <b/>
      <sz val="11"/>
      <color theme="1"/>
      <name val="Calibri"/>
      <family val="2"/>
      <charset val="238"/>
      <scheme val="minor"/>
    </font>
    <font>
      <sz val="11"/>
      <color theme="0"/>
      <name val="Calibri"/>
      <family val="2"/>
      <charset val="238"/>
      <scheme val="minor"/>
    </font>
    <font>
      <b/>
      <sz val="11"/>
      <color rgb="FF000000"/>
      <name val="Calibri"/>
      <family val="2"/>
      <scheme val="minor"/>
    </font>
    <font>
      <sz val="11"/>
      <color rgb="FF000000"/>
      <name val="Calibri"/>
      <family val="2"/>
      <charset val="238"/>
      <scheme val="minor"/>
    </font>
    <font>
      <b/>
      <sz val="11"/>
      <name val="Calibri"/>
      <family val="2"/>
      <charset val="238"/>
      <scheme val="minor"/>
    </font>
    <font>
      <sz val="7"/>
      <name val="Times New Roman"/>
      <family val="1"/>
      <charset val="238"/>
    </font>
    <font>
      <sz val="10"/>
      <color rgb="FF808080"/>
      <name val="Arial"/>
      <family val="2"/>
      <charset val="238"/>
    </font>
    <font>
      <sz val="11"/>
      <color rgb="FFFF0000"/>
      <name val="Calibri"/>
      <family val="2"/>
      <charset val="238"/>
    </font>
    <font>
      <b/>
      <sz val="14"/>
      <color theme="1"/>
      <name val="Calibri"/>
      <family val="2"/>
      <charset val="238"/>
      <scheme val="minor"/>
    </font>
    <font>
      <b/>
      <sz val="12"/>
      <color theme="1"/>
      <name val="Calibri"/>
      <family val="2"/>
      <charset val="238"/>
      <scheme val="minor"/>
    </font>
    <font>
      <b/>
      <sz val="16"/>
      <color theme="1"/>
      <name val="Calibri"/>
      <family val="2"/>
      <charset val="238"/>
      <scheme val="minor"/>
    </font>
    <font>
      <b/>
      <sz val="16"/>
      <name val="Calibri"/>
      <family val="2"/>
      <charset val="238"/>
      <scheme val="minor"/>
    </font>
    <font>
      <sz val="9"/>
      <color indexed="81"/>
      <name val="Tahoma"/>
      <family val="2"/>
      <charset val="238"/>
    </font>
    <font>
      <b/>
      <sz val="9"/>
      <color indexed="81"/>
      <name val="Tahoma"/>
      <family val="2"/>
      <charset val="238"/>
    </font>
    <font>
      <sz val="11"/>
      <color theme="1"/>
      <name val="Calibri"/>
      <family val="2"/>
      <charset val="238"/>
      <scheme val="minor"/>
    </font>
    <font>
      <b/>
      <sz val="11"/>
      <name val="Calibri"/>
      <family val="2"/>
      <charset val="238"/>
    </font>
    <font>
      <sz val="11"/>
      <color theme="1"/>
      <name val="Calibri"/>
      <family val="2"/>
      <charset val="238"/>
    </font>
    <font>
      <b/>
      <u/>
      <sz val="11"/>
      <color theme="1"/>
      <name val="Calibri"/>
      <family val="2"/>
      <charset val="238"/>
      <scheme val="minor"/>
    </font>
    <font>
      <sz val="16"/>
      <color theme="1"/>
      <name val="Calibri"/>
      <family val="2"/>
      <charset val="238"/>
      <scheme val="minor"/>
    </font>
  </fonts>
  <fills count="14">
    <fill>
      <patternFill patternType="none"/>
    </fill>
    <fill>
      <patternFill patternType="gray125"/>
    </fill>
    <fill>
      <patternFill patternType="solid">
        <fgColor rgb="FF92D050"/>
        <bgColor indexed="64"/>
      </patternFill>
    </fill>
    <fill>
      <patternFill patternType="solid">
        <fgColor theme="3" tint="0.59999389629810485"/>
        <bgColor indexed="64"/>
      </patternFill>
    </fill>
    <fill>
      <patternFill patternType="solid">
        <fgColor theme="0"/>
        <bgColor indexed="64"/>
      </patternFill>
    </fill>
    <fill>
      <patternFill patternType="solid">
        <fgColor theme="7"/>
        <bgColor indexed="64"/>
      </patternFill>
    </fill>
    <fill>
      <patternFill patternType="solid">
        <fgColor theme="4" tint="0.59999389629810485"/>
        <bgColor indexed="64"/>
      </patternFill>
    </fill>
    <fill>
      <patternFill patternType="solid">
        <fgColor rgb="FFBDD7EE"/>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92D050"/>
        <bgColor rgb="FF000000"/>
      </patternFill>
    </fill>
    <fill>
      <patternFill patternType="solid">
        <fgColor theme="7" tint="0.59999389629810485"/>
        <bgColor indexed="64"/>
      </patternFill>
    </fill>
  </fills>
  <borders count="20">
    <border>
      <left/>
      <right/>
      <top/>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87">
    <xf numFmtId="0" fontId="0" fillId="0" borderId="0"/>
    <xf numFmtId="0" fontId="1"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14">
    <xf numFmtId="0" fontId="0" fillId="0" borderId="0" xfId="0"/>
    <xf numFmtId="0" fontId="0" fillId="4" borderId="0" xfId="0" applyFill="1"/>
    <xf numFmtId="0" fontId="6" fillId="4" borderId="0" xfId="0" applyFont="1" applyFill="1"/>
    <xf numFmtId="0" fontId="6" fillId="0" borderId="0" xfId="0" applyFont="1" applyFill="1" applyBorder="1" applyAlignment="1">
      <alignment horizontal="center"/>
    </xf>
    <xf numFmtId="0" fontId="0" fillId="0" borderId="0" xfId="0" applyAlignment="1">
      <alignment vertical="top" wrapText="1"/>
    </xf>
    <xf numFmtId="44" fontId="0" fillId="0" borderId="0" xfId="99" applyFont="1"/>
    <xf numFmtId="44" fontId="0" fillId="4" borderId="0" xfId="99" applyFont="1" applyFill="1"/>
    <xf numFmtId="44" fontId="0" fillId="5" borderId="0" xfId="99" applyFont="1" applyFill="1" applyBorder="1" applyAlignment="1">
      <alignment horizontal="center" vertical="center"/>
    </xf>
    <xf numFmtId="44" fontId="0" fillId="5" borderId="8" xfId="99" applyFont="1" applyFill="1" applyBorder="1" applyAlignment="1">
      <alignment horizontal="center" vertical="center"/>
    </xf>
    <xf numFmtId="0" fontId="5" fillId="0" borderId="0" xfId="0" applyFont="1" applyFill="1" applyBorder="1" applyAlignment="1">
      <alignment horizontal="center"/>
    </xf>
    <xf numFmtId="0" fontId="7" fillId="0" borderId="0" xfId="0" applyFont="1"/>
    <xf numFmtId="0" fontId="5" fillId="0" borderId="0" xfId="0" applyFont="1"/>
    <xf numFmtId="0" fontId="5" fillId="0" borderId="0" xfId="0" applyFont="1" applyAlignment="1">
      <alignment wrapText="1"/>
    </xf>
    <xf numFmtId="0" fontId="0" fillId="0" borderId="0" xfId="0" applyAlignment="1">
      <alignment wrapText="1"/>
    </xf>
    <xf numFmtId="0" fontId="6" fillId="0" borderId="0" xfId="0" applyFont="1"/>
    <xf numFmtId="1" fontId="0" fillId="4" borderId="0" xfId="99" applyNumberFormat="1" applyFont="1" applyFill="1"/>
    <xf numFmtId="44" fontId="0" fillId="4" borderId="0" xfId="99" applyFont="1" applyFill="1" applyAlignment="1">
      <alignment horizontal="center"/>
    </xf>
    <xf numFmtId="0" fontId="5" fillId="4" borderId="0" xfId="0" applyFont="1" applyFill="1"/>
    <xf numFmtId="0" fontId="5" fillId="0" borderId="4" xfId="0" applyFont="1" applyBorder="1" applyAlignment="1">
      <alignment horizontal="center"/>
    </xf>
    <xf numFmtId="0" fontId="5" fillId="0" borderId="10" xfId="0" applyFont="1" applyBorder="1" applyAlignment="1">
      <alignment horizontal="center"/>
    </xf>
    <xf numFmtId="0" fontId="5" fillId="0" borderId="7" xfId="0" applyFont="1" applyBorder="1"/>
    <xf numFmtId="0" fontId="5" fillId="0" borderId="10" xfId="0" applyFont="1" applyBorder="1"/>
    <xf numFmtId="0" fontId="5" fillId="0" borderId="7" xfId="0" applyFont="1" applyFill="1" applyBorder="1"/>
    <xf numFmtId="0" fontId="0" fillId="0" borderId="0" xfId="0" applyFont="1"/>
    <xf numFmtId="0" fontId="0" fillId="4" borderId="0" xfId="0" applyFont="1" applyFill="1"/>
    <xf numFmtId="0" fontId="0" fillId="0" borderId="0" xfId="0" applyFont="1" applyAlignment="1">
      <alignment wrapText="1"/>
    </xf>
    <xf numFmtId="44" fontId="0" fillId="4" borderId="0" xfId="99" applyFont="1" applyFill="1" applyBorder="1" applyAlignment="1">
      <alignment horizontal="center" vertical="center"/>
    </xf>
    <xf numFmtId="0" fontId="0" fillId="0" borderId="0" xfId="0" applyAlignment="1">
      <alignment vertical="center"/>
    </xf>
    <xf numFmtId="16" fontId="0" fillId="0" borderId="0" xfId="0" applyNumberFormat="1" applyAlignment="1">
      <alignment horizontal="center"/>
    </xf>
    <xf numFmtId="0" fontId="0" fillId="0" borderId="0" xfId="0" applyAlignment="1">
      <alignment horizontal="center" wrapText="1"/>
    </xf>
    <xf numFmtId="0" fontId="0" fillId="0" borderId="3" xfId="0" applyBorder="1" applyAlignment="1">
      <alignment vertical="center"/>
    </xf>
    <xf numFmtId="0" fontId="0" fillId="0" borderId="3" xfId="0" applyBorder="1" applyAlignment="1">
      <alignment horizontal="center" vertical="center" wrapText="1"/>
    </xf>
    <xf numFmtId="0" fontId="9" fillId="0" borderId="3" xfId="0" applyFont="1" applyBorder="1" applyAlignment="1">
      <alignment horizontal="right" vertical="center"/>
    </xf>
    <xf numFmtId="0" fontId="9" fillId="0" borderId="3" xfId="0" applyFont="1" applyBorder="1" applyAlignment="1">
      <alignment horizontal="center" wrapText="1"/>
    </xf>
    <xf numFmtId="0" fontId="10" fillId="4" borderId="0" xfId="0" applyFont="1" applyFill="1"/>
    <xf numFmtId="0" fontId="5" fillId="4" borderId="0" xfId="0" applyFont="1" applyFill="1" applyAlignment="1">
      <alignment wrapText="1"/>
    </xf>
    <xf numFmtId="0" fontId="0" fillId="4" borderId="0" xfId="0" applyFill="1" applyAlignment="1">
      <alignment wrapText="1"/>
    </xf>
    <xf numFmtId="0" fontId="6" fillId="4" borderId="0" xfId="0" applyFont="1" applyFill="1" applyAlignment="1">
      <alignment wrapText="1"/>
    </xf>
    <xf numFmtId="0" fontId="0" fillId="0" borderId="0" xfId="0" applyAlignment="1">
      <alignment wrapText="1" shrinkToFit="1"/>
    </xf>
    <xf numFmtId="0" fontId="7" fillId="6" borderId="0" xfId="0" applyFont="1" applyFill="1"/>
    <xf numFmtId="0" fontId="0" fillId="0" borderId="0" xfId="0" applyAlignment="1">
      <alignment horizontal="center" vertical="center"/>
    </xf>
    <xf numFmtId="0" fontId="11" fillId="7" borderId="0" xfId="0" applyFont="1" applyFill="1"/>
    <xf numFmtId="0" fontId="12" fillId="0" borderId="0" xfId="0" applyFont="1"/>
    <xf numFmtId="0" fontId="0" fillId="0" borderId="0" xfId="0" applyAlignment="1">
      <alignment horizontal="left"/>
    </xf>
    <xf numFmtId="0" fontId="9" fillId="0" borderId="14" xfId="0" applyFont="1" applyBorder="1"/>
    <xf numFmtId="0" fontId="7" fillId="0" borderId="14" xfId="0" applyFont="1" applyBorder="1"/>
    <xf numFmtId="0" fontId="7" fillId="0" borderId="14" xfId="0" applyFont="1" applyBorder="1" applyAlignment="1">
      <alignment wrapText="1"/>
    </xf>
    <xf numFmtId="0" fontId="6" fillId="0" borderId="0" xfId="0" applyFont="1" applyAlignment="1">
      <alignment wrapText="1"/>
    </xf>
    <xf numFmtId="0" fontId="0" fillId="0" borderId="14" xfId="0" applyBorder="1"/>
    <xf numFmtId="0" fontId="0" fillId="0" borderId="14" xfId="0" applyBorder="1" applyAlignment="1">
      <alignment wrapText="1"/>
    </xf>
    <xf numFmtId="0" fontId="8" fillId="0" borderId="0" xfId="0" applyFont="1" applyBorder="1" applyAlignment="1">
      <alignment vertical="center" wrapText="1"/>
    </xf>
    <xf numFmtId="0" fontId="9" fillId="0" borderId="0" xfId="0" applyFont="1"/>
    <xf numFmtId="0" fontId="7" fillId="0" borderId="0" xfId="0" applyFont="1" applyBorder="1" applyAlignment="1">
      <alignment vertical="top" wrapText="1"/>
    </xf>
    <xf numFmtId="0" fontId="0" fillId="0" borderId="0" xfId="0" applyBorder="1" applyAlignment="1">
      <alignment vertical="top" wrapText="1"/>
    </xf>
    <xf numFmtId="0" fontId="0" fillId="0" borderId="0" xfId="0" applyFont="1" applyBorder="1" applyAlignment="1">
      <alignment vertical="top" wrapText="1"/>
    </xf>
    <xf numFmtId="0" fontId="11" fillId="7" borderId="0" xfId="0" applyFont="1" applyFill="1" applyAlignment="1">
      <alignment wrapText="1"/>
    </xf>
    <xf numFmtId="0" fontId="9" fillId="0" borderId="3" xfId="0" applyFont="1" applyBorder="1" applyAlignment="1">
      <alignment vertical="center"/>
    </xf>
    <xf numFmtId="0" fontId="9" fillId="0" borderId="3" xfId="0" applyFont="1" applyBorder="1" applyAlignment="1">
      <alignment wrapText="1"/>
    </xf>
    <xf numFmtId="0" fontId="5" fillId="0" borderId="0" xfId="0" applyFont="1" applyBorder="1" applyAlignment="1">
      <alignment wrapText="1"/>
    </xf>
    <xf numFmtId="0" fontId="9" fillId="0" borderId="14" xfId="0" applyFont="1" applyBorder="1" applyAlignment="1">
      <alignment wrapText="1"/>
    </xf>
    <xf numFmtId="0" fontId="9" fillId="0" borderId="0" xfId="0" applyFont="1" applyAlignment="1">
      <alignment vertical="center"/>
    </xf>
    <xf numFmtId="0" fontId="0" fillId="0" borderId="3" xfId="0" applyBorder="1" applyAlignment="1">
      <alignment wrapText="1"/>
    </xf>
    <xf numFmtId="0" fontId="6" fillId="0" borderId="3" xfId="0" applyFont="1" applyBorder="1" applyAlignment="1">
      <alignment vertical="center"/>
    </xf>
    <xf numFmtId="0" fontId="6" fillId="0" borderId="3" xfId="0" applyFont="1" applyBorder="1" applyAlignment="1">
      <alignment horizontal="center" vertical="center" wrapText="1"/>
    </xf>
    <xf numFmtId="0" fontId="6" fillId="0" borderId="3" xfId="0" applyFont="1" applyBorder="1" applyAlignment="1">
      <alignment wrapText="1"/>
    </xf>
    <xf numFmtId="0" fontId="5" fillId="0" borderId="5" xfId="0" applyFont="1" applyBorder="1" applyAlignment="1">
      <alignment wrapText="1"/>
    </xf>
    <xf numFmtId="0" fontId="0" fillId="0" borderId="3" xfId="0" applyBorder="1"/>
    <xf numFmtId="0" fontId="0" fillId="0" borderId="3" xfId="0" applyBorder="1" applyAlignment="1">
      <alignment horizontal="right" vertical="center" wrapText="1"/>
    </xf>
    <xf numFmtId="0" fontId="0" fillId="0" borderId="3" xfId="0" applyBorder="1" applyAlignment="1">
      <alignment horizontal="left" vertical="center" wrapText="1"/>
    </xf>
    <xf numFmtId="0" fontId="8" fillId="0" borderId="0" xfId="0" applyFont="1" applyAlignment="1">
      <alignment wrapText="1"/>
    </xf>
    <xf numFmtId="0" fontId="8" fillId="0" borderId="0" xfId="0" applyFont="1" applyAlignment="1">
      <alignment horizontal="left" wrapText="1" indent="1"/>
    </xf>
    <xf numFmtId="0" fontId="8" fillId="0" borderId="0" xfId="0" applyFont="1" applyAlignment="1">
      <alignment horizontal="left" wrapText="1"/>
    </xf>
    <xf numFmtId="0" fontId="8" fillId="0" borderId="0" xfId="0" applyFont="1" applyFill="1" applyAlignment="1">
      <alignment wrapText="1"/>
    </xf>
    <xf numFmtId="0" fontId="0" fillId="0" borderId="3" xfId="0" applyBorder="1" applyAlignment="1"/>
    <xf numFmtId="0" fontId="0" fillId="0" borderId="0" xfId="0" applyBorder="1"/>
    <xf numFmtId="0" fontId="0" fillId="0" borderId="0" xfId="0" applyBorder="1" applyAlignment="1">
      <alignment wrapText="1"/>
    </xf>
    <xf numFmtId="0" fontId="6" fillId="0" borderId="0" xfId="0" applyFont="1" applyBorder="1" applyAlignment="1">
      <alignment horizontal="center"/>
    </xf>
    <xf numFmtId="0" fontId="5" fillId="0" borderId="7" xfId="0" applyFont="1" applyBorder="1" applyAlignment="1">
      <alignment horizontal="center"/>
    </xf>
    <xf numFmtId="0" fontId="6" fillId="0" borderId="8" xfId="0" applyFont="1" applyFill="1" applyBorder="1" applyAlignment="1">
      <alignment horizontal="center"/>
    </xf>
    <xf numFmtId="0" fontId="0" fillId="4" borderId="0" xfId="0" applyFont="1" applyFill="1" applyBorder="1" applyAlignment="1">
      <alignment horizontal="center"/>
    </xf>
    <xf numFmtId="0" fontId="0" fillId="0" borderId="4" xfId="0" applyFont="1" applyBorder="1" applyAlignment="1">
      <alignment horizontal="center"/>
    </xf>
    <xf numFmtId="0" fontId="0" fillId="4" borderId="0" xfId="0" applyFont="1" applyFill="1" applyAlignment="1">
      <alignment horizontal="left"/>
    </xf>
    <xf numFmtId="0" fontId="0" fillId="0" borderId="10" xfId="0" applyFont="1" applyBorder="1" applyAlignment="1">
      <alignment horizontal="center"/>
    </xf>
    <xf numFmtId="0" fontId="0" fillId="0" borderId="7" xfId="0" applyFont="1" applyBorder="1" applyAlignment="1">
      <alignment horizontal="center"/>
    </xf>
    <xf numFmtId="0" fontId="0" fillId="4" borderId="0" xfId="0" applyFont="1" applyFill="1" applyAlignment="1">
      <alignment horizontal="center"/>
    </xf>
    <xf numFmtId="0" fontId="0" fillId="0" borderId="0" xfId="0" applyFont="1" applyFill="1"/>
    <xf numFmtId="3" fontId="0" fillId="4" borderId="0" xfId="0" applyNumberFormat="1" applyFont="1" applyFill="1"/>
    <xf numFmtId="164" fontId="0" fillId="4" borderId="0" xfId="0" applyNumberFormat="1" applyFont="1" applyFill="1"/>
    <xf numFmtId="0" fontId="0" fillId="0" borderId="2" xfId="0" applyFont="1" applyBorder="1" applyAlignment="1">
      <alignment horizontal="center"/>
    </xf>
    <xf numFmtId="44" fontId="0" fillId="4" borderId="0" xfId="0" applyNumberFormat="1" applyFont="1" applyFill="1"/>
    <xf numFmtId="0" fontId="0" fillId="0" borderId="0" xfId="0" applyFont="1" applyAlignment="1">
      <alignment horizontal="center"/>
    </xf>
    <xf numFmtId="0" fontId="0" fillId="4" borderId="0" xfId="0" applyFont="1" applyFill="1" applyBorder="1" applyAlignment="1">
      <alignment horizontal="left" indent="2"/>
    </xf>
    <xf numFmtId="44" fontId="0" fillId="4" borderId="0" xfId="99" applyFont="1" applyFill="1" applyBorder="1" applyAlignment="1">
      <alignment horizontal="center"/>
    </xf>
    <xf numFmtId="0" fontId="6" fillId="4" borderId="0" xfId="0" applyFont="1" applyFill="1" applyBorder="1" applyAlignment="1">
      <alignment horizontal="center"/>
    </xf>
    <xf numFmtId="0" fontId="0" fillId="0" borderId="5" xfId="0" applyFont="1" applyFill="1" applyBorder="1" applyAlignment="1">
      <alignment horizontal="left"/>
    </xf>
    <xf numFmtId="44" fontId="0" fillId="0" borderId="5" xfId="99" applyFont="1" applyFill="1" applyBorder="1" applyAlignment="1"/>
    <xf numFmtId="0" fontId="0" fillId="0" borderId="5" xfId="0" applyFont="1" applyFill="1" applyBorder="1" applyAlignment="1">
      <alignment horizontal="center"/>
    </xf>
    <xf numFmtId="44" fontId="0" fillId="0" borderId="6" xfId="99" applyFont="1" applyFill="1" applyBorder="1" applyAlignment="1">
      <alignment horizontal="center"/>
    </xf>
    <xf numFmtId="44" fontId="0" fillId="0" borderId="0" xfId="99" applyFont="1" applyFill="1" applyBorder="1" applyAlignment="1"/>
    <xf numFmtId="0" fontId="0" fillId="0" borderId="0" xfId="0" applyFont="1" applyFill="1" applyBorder="1" applyAlignment="1">
      <alignment horizontal="center"/>
    </xf>
    <xf numFmtId="44" fontId="0" fillId="0" borderId="11" xfId="99" applyFont="1" applyFill="1" applyBorder="1" applyAlignment="1">
      <alignment horizontal="center"/>
    </xf>
    <xf numFmtId="44" fontId="6" fillId="0" borderId="8" xfId="99" applyFont="1" applyFill="1" applyBorder="1" applyAlignment="1"/>
    <xf numFmtId="44" fontId="6" fillId="0" borderId="9" xfId="99" applyFont="1" applyFill="1" applyBorder="1" applyAlignment="1">
      <alignment horizontal="center"/>
    </xf>
    <xf numFmtId="0" fontId="9" fillId="2" borderId="2" xfId="0" applyFont="1" applyFill="1" applyBorder="1" applyAlignment="1">
      <alignment horizontal="center"/>
    </xf>
    <xf numFmtId="0" fontId="9" fillId="2" borderId="2" xfId="0" applyFont="1" applyFill="1" applyBorder="1"/>
    <xf numFmtId="44" fontId="9" fillId="2" borderId="1" xfId="99" applyFont="1" applyFill="1" applyBorder="1" applyAlignment="1">
      <alignment horizontal="center"/>
    </xf>
    <xf numFmtId="0" fontId="9" fillId="2" borderId="1" xfId="0" applyFont="1" applyFill="1" applyBorder="1" applyAlignment="1">
      <alignment horizontal="center"/>
    </xf>
    <xf numFmtId="44" fontId="9" fillId="2" borderId="13" xfId="99" applyFont="1" applyFill="1" applyBorder="1" applyAlignment="1">
      <alignment horizontal="center"/>
    </xf>
    <xf numFmtId="44" fontId="5" fillId="0" borderId="0" xfId="99" applyFont="1" applyBorder="1" applyAlignment="1"/>
    <xf numFmtId="0" fontId="5" fillId="0" borderId="0" xfId="0" applyFont="1" applyBorder="1" applyAlignment="1">
      <alignment horizontal="center"/>
    </xf>
    <xf numFmtId="44" fontId="5" fillId="0" borderId="11" xfId="99" applyFont="1" applyFill="1" applyBorder="1" applyAlignment="1">
      <alignment horizontal="center"/>
    </xf>
    <xf numFmtId="44" fontId="6" fillId="0" borderId="11" xfId="99" applyFont="1" applyFill="1" applyBorder="1" applyAlignment="1">
      <alignment horizontal="center"/>
    </xf>
    <xf numFmtId="44" fontId="6" fillId="0" borderId="0" xfId="99" applyFont="1" applyFill="1" applyBorder="1" applyAlignment="1"/>
    <xf numFmtId="44" fontId="0" fillId="3" borderId="2" xfId="99" applyFont="1" applyFill="1" applyBorder="1" applyAlignment="1">
      <alignment horizontal="left" indent="2"/>
    </xf>
    <xf numFmtId="44" fontId="9" fillId="3" borderId="1" xfId="99" applyFont="1" applyFill="1" applyBorder="1" applyAlignment="1">
      <alignment horizontal="left" indent="2"/>
    </xf>
    <xf numFmtId="44" fontId="0" fillId="3" borderId="1" xfId="99" applyFont="1" applyFill="1" applyBorder="1" applyAlignment="1">
      <alignment horizontal="left" indent="2"/>
    </xf>
    <xf numFmtId="0" fontId="0" fillId="3" borderId="1" xfId="0" applyFont="1" applyFill="1" applyBorder="1" applyAlignment="1">
      <alignment horizontal="center"/>
    </xf>
    <xf numFmtId="44" fontId="0" fillId="3" borderId="13" xfId="99" applyFont="1" applyFill="1" applyBorder="1" applyAlignment="1">
      <alignment horizontal="center" vertical="center"/>
    </xf>
    <xf numFmtId="44" fontId="5" fillId="0" borderId="5" xfId="99" applyFont="1" applyBorder="1" applyAlignment="1"/>
    <xf numFmtId="0" fontId="5" fillId="0" borderId="5" xfId="0" applyFont="1" applyBorder="1" applyAlignment="1">
      <alignment horizontal="center"/>
    </xf>
    <xf numFmtId="44" fontId="5" fillId="0" borderId="6" xfId="99" applyFont="1" applyFill="1" applyBorder="1" applyAlignment="1">
      <alignment horizontal="center"/>
    </xf>
    <xf numFmtId="44" fontId="6" fillId="0" borderId="0" xfId="99" applyFont="1" applyBorder="1" applyAlignment="1"/>
    <xf numFmtId="0" fontId="6" fillId="0" borderId="8" xfId="0" applyFont="1" applyBorder="1" applyAlignment="1">
      <alignment horizontal="center"/>
    </xf>
    <xf numFmtId="0" fontId="5" fillId="4" borderId="0" xfId="0" applyFont="1" applyFill="1" applyBorder="1" applyAlignment="1">
      <alignment horizontal="center"/>
    </xf>
    <xf numFmtId="1" fontId="0" fillId="0" borderId="0" xfId="99" applyNumberFormat="1" applyFont="1" applyFill="1" applyBorder="1" applyAlignment="1">
      <alignment horizontal="left"/>
    </xf>
    <xf numFmtId="44" fontId="6" fillId="0" borderId="0" xfId="99" applyFont="1" applyFill="1" applyBorder="1" applyAlignment="1">
      <alignment horizontal="center"/>
    </xf>
    <xf numFmtId="0" fontId="0" fillId="3" borderId="2" xfId="0" applyFont="1" applyFill="1" applyBorder="1" applyAlignment="1">
      <alignment horizontal="left" indent="2"/>
    </xf>
    <xf numFmtId="44" fontId="9" fillId="3" borderId="13" xfId="99" applyFont="1" applyFill="1" applyBorder="1" applyAlignment="1">
      <alignment horizontal="center" vertical="center"/>
    </xf>
    <xf numFmtId="44" fontId="9" fillId="3" borderId="12" xfId="99" applyFont="1" applyFill="1" applyBorder="1" applyAlignment="1">
      <alignment horizontal="center" vertical="center"/>
    </xf>
    <xf numFmtId="0" fontId="13" fillId="2" borderId="2" xfId="0" applyFont="1" applyFill="1" applyBorder="1"/>
    <xf numFmtId="44" fontId="13" fillId="2" borderId="1" xfId="99" applyFont="1" applyFill="1" applyBorder="1"/>
    <xf numFmtId="0" fontId="13" fillId="2" borderId="1" xfId="0" applyFont="1" applyFill="1" applyBorder="1" applyAlignment="1">
      <alignment horizontal="center"/>
    </xf>
    <xf numFmtId="44" fontId="13" fillId="2" borderId="13" xfId="99" applyFont="1" applyFill="1" applyBorder="1"/>
    <xf numFmtId="0" fontId="0" fillId="0" borderId="0" xfId="0" applyFont="1" applyAlignment="1"/>
    <xf numFmtId="44" fontId="0" fillId="0" borderId="0" xfId="99" applyFont="1" applyFill="1" applyBorder="1" applyAlignment="1">
      <alignment horizontal="right" vertical="center"/>
    </xf>
    <xf numFmtId="0" fontId="0" fillId="0" borderId="0" xfId="2" applyFont="1" applyBorder="1" applyAlignment="1">
      <alignment horizontal="center" vertical="center"/>
    </xf>
    <xf numFmtId="44" fontId="0" fillId="0" borderId="11" xfId="99" applyFont="1" applyBorder="1" applyAlignment="1">
      <alignment horizontal="center" vertical="center"/>
    </xf>
    <xf numFmtId="44" fontId="6" fillId="0" borderId="0" xfId="99" applyFont="1" applyFill="1" applyBorder="1" applyAlignment="1">
      <alignment horizontal="right" vertical="center"/>
    </xf>
    <xf numFmtId="0" fontId="6" fillId="0" borderId="0" xfId="2" applyFont="1" applyBorder="1" applyAlignment="1">
      <alignment horizontal="center" vertical="center"/>
    </xf>
    <xf numFmtId="44" fontId="6" fillId="0" borderId="11" xfId="99" applyFont="1" applyBorder="1" applyAlignment="1">
      <alignment horizontal="center" vertical="center"/>
    </xf>
    <xf numFmtId="0" fontId="9" fillId="3" borderId="2" xfId="0" applyFont="1" applyFill="1" applyBorder="1" applyAlignment="1">
      <alignment horizontal="left" indent="2"/>
    </xf>
    <xf numFmtId="0" fontId="0" fillId="0" borderId="5" xfId="0" applyFont="1" applyBorder="1" applyAlignment="1">
      <alignment horizontal="center"/>
    </xf>
    <xf numFmtId="0" fontId="0" fillId="0" borderId="0" xfId="0" applyFont="1" applyBorder="1" applyAlignment="1">
      <alignment horizontal="center"/>
    </xf>
    <xf numFmtId="0" fontId="0" fillId="0" borderId="8" xfId="0" applyFont="1" applyBorder="1" applyAlignment="1">
      <alignment horizontal="center"/>
    </xf>
    <xf numFmtId="0" fontId="0" fillId="5" borderId="5" xfId="0" applyFont="1" applyFill="1" applyBorder="1" applyAlignment="1">
      <alignment horizontal="center"/>
    </xf>
    <xf numFmtId="0" fontId="0" fillId="5" borderId="10" xfId="0" applyFont="1" applyFill="1" applyBorder="1" applyAlignment="1">
      <alignment horizontal="center"/>
    </xf>
    <xf numFmtId="0" fontId="0" fillId="5" borderId="0" xfId="0" applyFont="1" applyFill="1" applyBorder="1" applyAlignment="1">
      <alignment horizontal="center"/>
    </xf>
    <xf numFmtId="0" fontId="0" fillId="5" borderId="7" xfId="0" applyFont="1" applyFill="1" applyBorder="1"/>
    <xf numFmtId="0" fontId="0" fillId="5" borderId="8" xfId="0" applyFont="1" applyFill="1" applyBorder="1" applyAlignment="1">
      <alignment horizontal="center"/>
    </xf>
    <xf numFmtId="0" fontId="0" fillId="4" borderId="0" xfId="0" applyFont="1" applyFill="1" applyBorder="1"/>
    <xf numFmtId="0" fontId="0" fillId="0" borderId="1" xfId="0" applyFont="1" applyBorder="1" applyAlignment="1">
      <alignment horizontal="center"/>
    </xf>
    <xf numFmtId="0" fontId="9" fillId="2" borderId="4" xfId="0" applyFont="1" applyFill="1" applyBorder="1" applyAlignment="1">
      <alignment horizontal="center"/>
    </xf>
    <xf numFmtId="0" fontId="9" fillId="2" borderId="4" xfId="0" applyFont="1" applyFill="1" applyBorder="1"/>
    <xf numFmtId="44" fontId="9" fillId="2" borderId="5" xfId="99" applyFont="1" applyFill="1" applyBorder="1" applyAlignment="1">
      <alignment horizontal="center"/>
    </xf>
    <xf numFmtId="0" fontId="9" fillId="2" borderId="5" xfId="0" applyFont="1" applyFill="1" applyBorder="1" applyAlignment="1">
      <alignment horizontal="center"/>
    </xf>
    <xf numFmtId="0" fontId="0" fillId="0" borderId="5" xfId="0" applyFont="1" applyFill="1" applyBorder="1" applyAlignment="1">
      <alignment horizontal="left" indent="2"/>
    </xf>
    <xf numFmtId="0" fontId="5" fillId="0" borderId="0" xfId="0" applyFont="1" applyFill="1" applyBorder="1" applyAlignment="1">
      <alignment horizontal="left" indent="2"/>
    </xf>
    <xf numFmtId="0" fontId="0" fillId="0" borderId="0" xfId="0" applyFont="1" applyFill="1" applyBorder="1" applyAlignment="1">
      <alignment horizontal="left" indent="2"/>
    </xf>
    <xf numFmtId="0" fontId="0" fillId="0" borderId="8" xfId="0" applyFont="1" applyFill="1" applyBorder="1" applyAlignment="1">
      <alignment horizontal="left" indent="2"/>
    </xf>
    <xf numFmtId="44" fontId="0" fillId="0" borderId="8" xfId="99" applyFont="1" applyFill="1" applyBorder="1" applyAlignment="1"/>
    <xf numFmtId="0" fontId="0" fillId="0" borderId="8" xfId="0" applyFont="1" applyFill="1" applyBorder="1" applyAlignment="1">
      <alignment horizontal="center"/>
    </xf>
    <xf numFmtId="44" fontId="0" fillId="0" borderId="9" xfId="99" applyFont="1" applyFill="1" applyBorder="1" applyAlignment="1">
      <alignment horizontal="center"/>
    </xf>
    <xf numFmtId="0" fontId="6" fillId="0" borderId="8" xfId="0" applyFont="1" applyFill="1" applyBorder="1" applyAlignment="1">
      <alignment horizontal="left" indent="2"/>
    </xf>
    <xf numFmtId="0" fontId="6" fillId="0" borderId="8" xfId="0" applyFont="1" applyFill="1" applyBorder="1" applyAlignment="1"/>
    <xf numFmtId="44" fontId="0" fillId="0" borderId="0" xfId="99" applyFont="1" applyBorder="1" applyAlignment="1"/>
    <xf numFmtId="44" fontId="0" fillId="0" borderId="6" xfId="99" applyFont="1" applyFill="1" applyBorder="1" applyAlignment="1">
      <alignment horizontal="center" vertical="center"/>
    </xf>
    <xf numFmtId="44" fontId="0" fillId="0" borderId="11" xfId="99" applyFont="1" applyFill="1" applyBorder="1" applyAlignment="1">
      <alignment horizontal="center" vertical="center"/>
    </xf>
    <xf numFmtId="0" fontId="6" fillId="0" borderId="0" xfId="0" applyFont="1" applyFill="1" applyBorder="1" applyAlignment="1">
      <alignment horizontal="left" indent="2"/>
    </xf>
    <xf numFmtId="0" fontId="5" fillId="0" borderId="8" xfId="0" applyFont="1" applyBorder="1" applyAlignment="1">
      <alignment horizontal="left" indent="2"/>
    </xf>
    <xf numFmtId="44" fontId="5" fillId="0" borderId="8" xfId="99" applyFont="1" applyBorder="1" applyAlignment="1"/>
    <xf numFmtId="0" fontId="5" fillId="0" borderId="8" xfId="0" applyFont="1" applyFill="1" applyBorder="1" applyAlignment="1">
      <alignment horizontal="center"/>
    </xf>
    <xf numFmtId="0" fontId="5" fillId="0" borderId="5" xfId="0" applyFont="1" applyBorder="1" applyAlignment="1">
      <alignment horizontal="left" indent="2"/>
    </xf>
    <xf numFmtId="44" fontId="0" fillId="0" borderId="5" xfId="99" applyFont="1" applyBorder="1" applyAlignment="1"/>
    <xf numFmtId="0" fontId="5" fillId="0" borderId="0" xfId="0" applyFont="1" applyBorder="1" applyAlignment="1">
      <alignment horizontal="left" indent="2"/>
    </xf>
    <xf numFmtId="0" fontId="6" fillId="0" borderId="0" xfId="0" applyFont="1" applyBorder="1" applyAlignment="1">
      <alignment horizontal="left" indent="2"/>
    </xf>
    <xf numFmtId="0" fontId="5" fillId="0" borderId="8" xfId="0" applyFont="1" applyBorder="1" applyAlignment="1">
      <alignment horizontal="center"/>
    </xf>
    <xf numFmtId="0" fontId="6" fillId="0" borderId="8" xfId="0" applyFont="1" applyBorder="1" applyAlignment="1">
      <alignment horizontal="left" indent="2"/>
    </xf>
    <xf numFmtId="44" fontId="0" fillId="0" borderId="6" xfId="99" applyFont="1" applyFill="1" applyBorder="1" applyAlignment="1">
      <alignment vertical="center"/>
    </xf>
    <xf numFmtId="44" fontId="0" fillId="0" borderId="11" xfId="99" applyFont="1" applyFill="1" applyBorder="1" applyAlignment="1">
      <alignment vertical="center"/>
    </xf>
    <xf numFmtId="0" fontId="5" fillId="0" borderId="8" xfId="0" applyFont="1" applyFill="1" applyBorder="1" applyAlignment="1">
      <alignment horizontal="left" indent="2"/>
    </xf>
    <xf numFmtId="44" fontId="0" fillId="0" borderId="9" xfId="99" applyFont="1" applyFill="1" applyBorder="1" applyAlignment="1">
      <alignment vertical="center"/>
    </xf>
    <xf numFmtId="0" fontId="0" fillId="5" borderId="4" xfId="0" applyFont="1" applyFill="1" applyBorder="1" applyAlignment="1">
      <alignment horizontal="left" indent="2"/>
    </xf>
    <xf numFmtId="0" fontId="0" fillId="5" borderId="5" xfId="0" applyFont="1" applyFill="1" applyBorder="1" applyAlignment="1">
      <alignment horizontal="left" indent="2"/>
    </xf>
    <xf numFmtId="44" fontId="0" fillId="5" borderId="5" xfId="99" applyFont="1" applyFill="1" applyBorder="1" applyAlignment="1">
      <alignment horizontal="center" vertical="center"/>
    </xf>
    <xf numFmtId="44" fontId="0" fillId="5" borderId="6" xfId="99" applyFont="1" applyFill="1" applyBorder="1" applyAlignment="1">
      <alignment horizontal="center"/>
    </xf>
    <xf numFmtId="0" fontId="0" fillId="5" borderId="0" xfId="0" applyFont="1" applyFill="1" applyBorder="1" applyAlignment="1">
      <alignment horizontal="left" indent="2"/>
    </xf>
    <xf numFmtId="44" fontId="0" fillId="5" borderId="11" xfId="99" applyFont="1" applyFill="1" applyBorder="1" applyAlignment="1">
      <alignment horizontal="center"/>
    </xf>
    <xf numFmtId="0" fontId="0" fillId="5" borderId="8" xfId="0" applyFont="1" applyFill="1" applyBorder="1" applyAlignment="1">
      <alignment horizontal="left" indent="2"/>
    </xf>
    <xf numFmtId="44" fontId="0" fillId="5" borderId="9" xfId="99" applyFont="1" applyFill="1" applyBorder="1" applyAlignment="1">
      <alignment horizontal="center"/>
    </xf>
    <xf numFmtId="0" fontId="0" fillId="0" borderId="1" xfId="0" applyFont="1" applyBorder="1" applyAlignment="1">
      <alignment horizontal="left" indent="2"/>
    </xf>
    <xf numFmtId="44" fontId="0" fillId="0" borderId="1" xfId="99" applyFont="1" applyBorder="1" applyAlignment="1">
      <alignment horizontal="center"/>
    </xf>
    <xf numFmtId="44" fontId="0" fillId="0" borderId="13" xfId="99" applyFont="1" applyFill="1" applyBorder="1" applyAlignment="1">
      <alignment horizontal="center"/>
    </xf>
    <xf numFmtId="0" fontId="5" fillId="0" borderId="1" xfId="0" applyFont="1" applyBorder="1" applyAlignment="1">
      <alignment horizontal="left" indent="2"/>
    </xf>
    <xf numFmtId="44" fontId="5" fillId="0" borderId="1" xfId="99" applyFont="1" applyBorder="1" applyAlignment="1">
      <alignment horizontal="center"/>
    </xf>
    <xf numFmtId="44" fontId="0" fillId="0" borderId="9" xfId="99" applyFont="1" applyFill="1" applyBorder="1" applyAlignment="1">
      <alignment horizontal="center" vertical="center"/>
    </xf>
    <xf numFmtId="0" fontId="0" fillId="3" borderId="12" xfId="0" applyFont="1" applyFill="1" applyBorder="1" applyAlignment="1">
      <alignment horizontal="left" indent="2"/>
    </xf>
    <xf numFmtId="0" fontId="5" fillId="0" borderId="0" xfId="0" applyFont="1" applyAlignment="1"/>
    <xf numFmtId="0" fontId="6" fillId="0" borderId="0" xfId="0" applyFont="1" applyFill="1" applyBorder="1" applyAlignment="1"/>
    <xf numFmtId="0" fontId="9" fillId="0" borderId="0" xfId="0" applyFont="1" applyAlignment="1">
      <alignment wrapText="1"/>
    </xf>
    <xf numFmtId="0" fontId="13"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12" fillId="0" borderId="0" xfId="0" applyFont="1" applyAlignment="1">
      <alignment wrapText="1"/>
    </xf>
    <xf numFmtId="0" fontId="0" fillId="0" borderId="0" xfId="0" applyFont="1" applyAlignment="1">
      <alignment horizontal="left" vertical="center" indent="1"/>
    </xf>
    <xf numFmtId="0" fontId="5" fillId="0" borderId="0" xfId="0" applyFont="1" applyAlignment="1">
      <alignment wrapText="1" shrinkToFit="1"/>
    </xf>
    <xf numFmtId="0" fontId="0" fillId="3" borderId="3" xfId="0" applyFill="1" applyBorder="1" applyAlignment="1">
      <alignment wrapText="1"/>
    </xf>
    <xf numFmtId="0" fontId="0" fillId="8" borderId="15" xfId="0" applyFill="1" applyBorder="1" applyAlignment="1">
      <alignment wrapText="1"/>
    </xf>
    <xf numFmtId="0" fontId="0" fillId="8" borderId="3" xfId="0" applyFill="1" applyBorder="1" applyAlignment="1">
      <alignment wrapText="1"/>
    </xf>
    <xf numFmtId="0" fontId="0" fillId="4" borderId="3" xfId="0" applyFill="1" applyBorder="1"/>
    <xf numFmtId="0" fontId="0" fillId="0" borderId="16" xfId="0" applyBorder="1"/>
    <xf numFmtId="0" fontId="5" fillId="0" borderId="3" xfId="0" applyFont="1" applyBorder="1"/>
    <xf numFmtId="0" fontId="5" fillId="0" borderId="3" xfId="0" applyFont="1" applyBorder="1" applyAlignment="1">
      <alignment wrapText="1"/>
    </xf>
    <xf numFmtId="0" fontId="0" fillId="0" borderId="3" xfId="0" applyFont="1" applyBorder="1"/>
    <xf numFmtId="0" fontId="15" fillId="0" borderId="0" xfId="0" applyFont="1" applyAlignment="1">
      <alignment horizontal="justify" vertical="center"/>
    </xf>
    <xf numFmtId="0" fontId="0" fillId="9" borderId="0" xfId="0" applyFill="1" applyAlignment="1">
      <alignment wrapText="1"/>
    </xf>
    <xf numFmtId="0" fontId="0" fillId="9" borderId="3" xfId="0" applyFill="1" applyBorder="1"/>
    <xf numFmtId="44" fontId="5" fillId="0" borderId="5" xfId="99" applyFont="1" applyFill="1" applyBorder="1" applyAlignment="1"/>
    <xf numFmtId="0" fontId="5" fillId="0" borderId="5" xfId="0" applyFont="1" applyFill="1" applyBorder="1" applyAlignment="1">
      <alignment horizontal="center"/>
    </xf>
    <xf numFmtId="44" fontId="5" fillId="0" borderId="9" xfId="99" applyFont="1" applyFill="1" applyBorder="1" applyAlignment="1">
      <alignment horizontal="center"/>
    </xf>
    <xf numFmtId="0" fontId="0" fillId="0" borderId="0" xfId="0" applyFont="1" applyFill="1" applyBorder="1" applyAlignment="1">
      <alignment horizontal="left"/>
    </xf>
    <xf numFmtId="0" fontId="0" fillId="0" borderId="8" xfId="0" applyFont="1" applyBorder="1" applyAlignment="1">
      <alignment horizontal="left"/>
    </xf>
    <xf numFmtId="0" fontId="0" fillId="0" borderId="5" xfId="0" applyFont="1" applyBorder="1" applyAlignment="1">
      <alignment horizontal="left"/>
    </xf>
    <xf numFmtId="0" fontId="0" fillId="0" borderId="0" xfId="0" applyAlignment="1">
      <alignment horizontal="left" wrapText="1" indent="1"/>
    </xf>
    <xf numFmtId="0" fontId="0" fillId="0" borderId="0" xfId="0" applyAlignment="1">
      <alignment horizontal="left" indent="1"/>
    </xf>
    <xf numFmtId="0" fontId="5" fillId="0" borderId="0" xfId="0" applyFont="1" applyAlignment="1">
      <alignment horizontal="left" wrapText="1" indent="1"/>
    </xf>
    <xf numFmtId="0" fontId="17" fillId="0" borderId="0" xfId="0" applyFont="1" applyAlignment="1">
      <alignment horizontal="left" wrapText="1"/>
    </xf>
    <xf numFmtId="0" fontId="0" fillId="0" borderId="0" xfId="0" applyFont="1" applyFill="1" applyBorder="1" applyAlignment="1">
      <alignment vertical="top" wrapText="1"/>
    </xf>
    <xf numFmtId="0" fontId="9" fillId="0" borderId="0" xfId="0" applyFont="1" applyBorder="1" applyAlignment="1">
      <alignment vertical="top" wrapText="1"/>
    </xf>
    <xf numFmtId="0" fontId="9" fillId="0" borderId="0" xfId="0" applyFont="1" applyFill="1" applyBorder="1" applyAlignment="1">
      <alignment vertical="top" wrapText="1"/>
    </xf>
    <xf numFmtId="0" fontId="9" fillId="0" borderId="0" xfId="0" applyFont="1" applyAlignment="1">
      <alignment vertical="top" wrapText="1"/>
    </xf>
    <xf numFmtId="0" fontId="17" fillId="0" borderId="0" xfId="0" applyFont="1" applyBorder="1" applyAlignment="1">
      <alignment vertical="top" wrapText="1"/>
    </xf>
    <xf numFmtId="0" fontId="0" fillId="9" borderId="0" xfId="0" applyFill="1" applyAlignment="1">
      <alignment horizontal="left" wrapText="1" indent="1"/>
    </xf>
    <xf numFmtId="0" fontId="18" fillId="0" borderId="0" xfId="0" applyFont="1" applyAlignment="1">
      <alignment horizontal="left" wrapText="1"/>
    </xf>
    <xf numFmtId="0" fontId="19" fillId="0" borderId="0" xfId="0" applyFont="1" applyAlignment="1">
      <alignment horizontal="left" wrapText="1"/>
    </xf>
    <xf numFmtId="0" fontId="20" fillId="0" borderId="0" xfId="0" applyFont="1" applyAlignment="1">
      <alignment wrapText="1"/>
    </xf>
    <xf numFmtId="0" fontId="0" fillId="0" borderId="0" xfId="0" applyNumberFormat="1"/>
    <xf numFmtId="0" fontId="17" fillId="0" borderId="0" xfId="0" applyFont="1" applyAlignment="1">
      <alignment horizontal="right" wrapText="1"/>
    </xf>
    <xf numFmtId="0" fontId="18" fillId="0" borderId="0" xfId="0" applyFont="1" applyAlignment="1">
      <alignment horizontal="right" wrapText="1"/>
    </xf>
    <xf numFmtId="0" fontId="19" fillId="0" borderId="0" xfId="0" applyFont="1" applyAlignment="1">
      <alignment horizontal="right" wrapText="1"/>
    </xf>
    <xf numFmtId="0" fontId="17" fillId="0" borderId="0" xfId="0" applyFont="1"/>
    <xf numFmtId="0" fontId="19" fillId="0" borderId="0" xfId="0" applyFont="1"/>
    <xf numFmtId="44" fontId="17" fillId="0" borderId="0" xfId="99" applyFont="1"/>
    <xf numFmtId="44" fontId="19" fillId="0" borderId="0" xfId="99" applyFont="1"/>
    <xf numFmtId="14" fontId="0" fillId="0" borderId="0" xfId="0" applyNumberFormat="1"/>
    <xf numFmtId="14" fontId="19" fillId="0" borderId="0" xfId="0" applyNumberFormat="1" applyFont="1"/>
    <xf numFmtId="14" fontId="17" fillId="0" borderId="0" xfId="0" applyNumberFormat="1" applyFont="1"/>
    <xf numFmtId="14" fontId="18" fillId="0" borderId="0" xfId="0" applyNumberFormat="1" applyFont="1"/>
    <xf numFmtId="0" fontId="5" fillId="0" borderId="5" xfId="0" applyFont="1" applyFill="1" applyBorder="1" applyAlignment="1">
      <alignment horizontal="left" wrapText="1"/>
    </xf>
    <xf numFmtId="0" fontId="5" fillId="0" borderId="0" xfId="0" applyFont="1" applyFill="1" applyBorder="1" applyAlignment="1">
      <alignment horizontal="left" wrapText="1"/>
    </xf>
    <xf numFmtId="0" fontId="9" fillId="10" borderId="0" xfId="0" applyFont="1" applyFill="1" applyBorder="1" applyAlignment="1">
      <alignment horizontal="center"/>
    </xf>
    <xf numFmtId="0" fontId="9" fillId="10" borderId="0" xfId="0" applyFont="1" applyFill="1" applyBorder="1" applyAlignment="1"/>
    <xf numFmtId="44" fontId="9" fillId="10" borderId="0" xfId="99" applyFont="1" applyFill="1" applyBorder="1" applyAlignment="1">
      <alignment horizontal="center"/>
    </xf>
    <xf numFmtId="0" fontId="0" fillId="11" borderId="1" xfId="0" applyFont="1" applyFill="1" applyBorder="1" applyAlignment="1">
      <alignment horizontal="center"/>
    </xf>
    <xf numFmtId="0" fontId="9" fillId="11" borderId="1" xfId="0" applyFont="1" applyFill="1" applyBorder="1"/>
    <xf numFmtId="44" fontId="0" fillId="11" borderId="1" xfId="99" applyFont="1" applyFill="1" applyBorder="1" applyAlignment="1">
      <alignment horizontal="center"/>
    </xf>
    <xf numFmtId="0" fontId="0" fillId="0" borderId="4" xfId="0" applyFont="1" applyBorder="1" applyAlignment="1">
      <alignment horizontal="center" wrapText="1"/>
    </xf>
    <xf numFmtId="44" fontId="23" fillId="0" borderId="8" xfId="99" applyFont="1" applyFill="1" applyBorder="1" applyAlignment="1"/>
    <xf numFmtId="44" fontId="23" fillId="0" borderId="5" xfId="99" applyFont="1" applyBorder="1" applyAlignment="1"/>
    <xf numFmtId="0" fontId="23" fillId="0" borderId="5" xfId="0" applyNumberFormat="1" applyFont="1" applyBorder="1" applyAlignment="1">
      <alignment horizontal="center"/>
    </xf>
    <xf numFmtId="44" fontId="23" fillId="0" borderId="8" xfId="99" applyFont="1" applyBorder="1" applyAlignment="1"/>
    <xf numFmtId="0" fontId="23" fillId="0" borderId="8" xfId="0" applyFont="1" applyBorder="1" applyAlignment="1">
      <alignment horizontal="center"/>
    </xf>
    <xf numFmtId="0" fontId="25" fillId="0" borderId="0" xfId="0" applyFont="1" applyFill="1" applyBorder="1"/>
    <xf numFmtId="44" fontId="25" fillId="0" borderId="0" xfId="99" applyFont="1" applyFill="1" applyBorder="1"/>
    <xf numFmtId="0" fontId="25" fillId="0" borderId="0" xfId="0" applyFont="1" applyFill="1" applyBorder="1" applyAlignment="1">
      <alignment horizontal="center"/>
    </xf>
    <xf numFmtId="0" fontId="24" fillId="12" borderId="2" xfId="0" applyFont="1" applyFill="1" applyBorder="1"/>
    <xf numFmtId="44" fontId="24" fillId="12" borderId="1" xfId="99" applyFont="1" applyFill="1" applyBorder="1"/>
    <xf numFmtId="0" fontId="24" fillId="12" borderId="1" xfId="0" applyFont="1" applyFill="1" applyBorder="1" applyAlignment="1">
      <alignment horizontal="center"/>
    </xf>
    <xf numFmtId="44" fontId="24" fillId="12" borderId="13" xfId="99" applyFont="1" applyFill="1" applyBorder="1"/>
    <xf numFmtId="0" fontId="5" fillId="13" borderId="8" xfId="0" applyFont="1" applyFill="1" applyBorder="1" applyAlignment="1">
      <alignment horizontal="left" wrapText="1"/>
    </xf>
    <xf numFmtId="14" fontId="0" fillId="0" borderId="0" xfId="0" applyNumberFormat="1" applyFont="1"/>
    <xf numFmtId="0" fontId="9" fillId="11" borderId="1" xfId="0" applyFont="1" applyFill="1" applyBorder="1" applyAlignment="1">
      <alignment horizontal="center"/>
    </xf>
    <xf numFmtId="44" fontId="9" fillId="4" borderId="0" xfId="99" applyFont="1" applyFill="1"/>
    <xf numFmtId="0" fontId="9" fillId="4" borderId="0" xfId="0" applyFont="1" applyFill="1" applyAlignment="1">
      <alignment horizontal="center"/>
    </xf>
    <xf numFmtId="0" fontId="0" fillId="11" borderId="8" xfId="0" applyFont="1" applyFill="1" applyBorder="1" applyAlignment="1">
      <alignment horizontal="center"/>
    </xf>
    <xf numFmtId="0" fontId="9" fillId="11" borderId="8" xfId="0" applyFont="1" applyFill="1" applyBorder="1"/>
    <xf numFmtId="44" fontId="0" fillId="11" borderId="8" xfId="99" applyFont="1" applyFill="1" applyBorder="1" applyAlignment="1">
      <alignment horizontal="center"/>
    </xf>
    <xf numFmtId="0" fontId="9" fillId="11" borderId="8" xfId="0" applyFont="1" applyFill="1" applyBorder="1" applyAlignment="1">
      <alignment horizontal="center"/>
    </xf>
    <xf numFmtId="0" fontId="6" fillId="0" borderId="0" xfId="0" applyFont="1" applyAlignment="1">
      <alignment horizontal="center" wrapText="1"/>
    </xf>
    <xf numFmtId="0" fontId="0" fillId="0" borderId="0" xfId="0" applyFill="1"/>
    <xf numFmtId="0" fontId="0" fillId="2" borderId="0" xfId="0" applyFont="1" applyFill="1" applyBorder="1" applyAlignment="1">
      <alignment vertical="top" wrapText="1"/>
    </xf>
    <xf numFmtId="0" fontId="9" fillId="2" borderId="0" xfId="0" applyFont="1" applyFill="1" applyBorder="1" applyAlignment="1">
      <alignment vertical="top" wrapText="1"/>
    </xf>
    <xf numFmtId="0" fontId="0" fillId="9" borderId="0" xfId="0" applyFill="1"/>
    <xf numFmtId="0" fontId="0" fillId="9" borderId="0" xfId="0" applyNumberFormat="1" applyFill="1"/>
    <xf numFmtId="0" fontId="0" fillId="0" borderId="0" xfId="0" applyFill="1" applyAlignment="1">
      <alignment horizontal="left" wrapText="1" indent="1"/>
    </xf>
    <xf numFmtId="0" fontId="27" fillId="4" borderId="0" xfId="0" applyFont="1" applyFill="1"/>
    <xf numFmtId="44" fontId="27" fillId="4" borderId="0" xfId="99" applyFont="1" applyFill="1"/>
    <xf numFmtId="0" fontId="2" fillId="0" borderId="0" xfId="0" applyFont="1" applyAlignment="1">
      <alignment horizontal="left" wrapText="1" indent="1"/>
    </xf>
    <xf numFmtId="0" fontId="9" fillId="0" borderId="0" xfId="0" applyFont="1" applyBorder="1"/>
    <xf numFmtId="0" fontId="9" fillId="0" borderId="0" xfId="0" applyFont="1" applyBorder="1" applyAlignment="1">
      <alignment wrapText="1"/>
    </xf>
    <xf numFmtId="0" fontId="0" fillId="0" borderId="17" xfId="0" applyBorder="1" applyAlignment="1"/>
    <xf numFmtId="0" fontId="0" fillId="0" borderId="18" xfId="0" applyBorder="1" applyAlignment="1"/>
    <xf numFmtId="0" fontId="0" fillId="0" borderId="19" xfId="0" applyBorder="1" applyAlignment="1"/>
    <xf numFmtId="0" fontId="0" fillId="0" borderId="3"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3" borderId="2" xfId="0" applyFont="1" applyFill="1" applyBorder="1" applyAlignment="1">
      <alignment horizontal="left"/>
    </xf>
    <xf numFmtId="0" fontId="0" fillId="3" borderId="1" xfId="0" applyFont="1" applyFill="1" applyBorder="1" applyAlignment="1">
      <alignment horizontal="left"/>
    </xf>
    <xf numFmtId="0" fontId="0" fillId="3" borderId="13" xfId="0" applyFont="1" applyFill="1" applyBorder="1" applyAlignment="1">
      <alignment horizontal="left"/>
    </xf>
    <xf numFmtId="0" fontId="5" fillId="13" borderId="0" xfId="0" applyFont="1" applyFill="1" applyBorder="1" applyAlignment="1">
      <alignment horizontal="left" wrapText="1"/>
    </xf>
    <xf numFmtId="44" fontId="5" fillId="0" borderId="0" xfId="99" applyFont="1" applyFill="1" applyBorder="1" applyAlignment="1"/>
    <xf numFmtId="0" fontId="5" fillId="0" borderId="4" xfId="0" applyFont="1" applyBorder="1" applyAlignment="1">
      <alignment horizontal="center" wrapText="1"/>
    </xf>
    <xf numFmtId="0" fontId="5" fillId="13" borderId="0" xfId="0" applyFont="1" applyFill="1" applyBorder="1" applyAlignment="1">
      <alignment wrapText="1"/>
    </xf>
    <xf numFmtId="0" fontId="0" fillId="13" borderId="0" xfId="0" applyFont="1" applyFill="1" applyBorder="1" applyAlignment="1">
      <alignment horizontal="left"/>
    </xf>
    <xf numFmtId="0" fontId="0" fillId="0" borderId="0" xfId="0" applyFont="1" applyFill="1" applyBorder="1" applyAlignment="1">
      <alignment horizontal="left" wrapText="1"/>
    </xf>
    <xf numFmtId="0" fontId="0" fillId="13" borderId="8" xfId="0" applyFont="1" applyFill="1" applyBorder="1" applyAlignment="1">
      <alignment horizontal="left"/>
    </xf>
    <xf numFmtId="44" fontId="0" fillId="0" borderId="8" xfId="99" applyFont="1" applyBorder="1" applyAlignment="1"/>
    <xf numFmtId="44" fontId="9" fillId="11" borderId="13" xfId="99" applyFont="1" applyFill="1" applyBorder="1" applyAlignment="1">
      <alignment horizontal="center"/>
    </xf>
    <xf numFmtId="0" fontId="25" fillId="0" borderId="1" xfId="0" applyFont="1" applyFill="1" applyBorder="1"/>
    <xf numFmtId="0" fontId="25" fillId="0" borderId="1" xfId="0" applyFont="1" applyFill="1" applyBorder="1" applyAlignment="1"/>
    <xf numFmtId="44" fontId="25" fillId="0" borderId="1" xfId="99" applyFont="1" applyFill="1" applyBorder="1" applyAlignment="1">
      <alignment horizontal="right" vertical="center"/>
    </xf>
    <xf numFmtId="0" fontId="25" fillId="0" borderId="1" xfId="2" applyFont="1" applyFill="1" applyBorder="1" applyAlignment="1">
      <alignment horizontal="center" vertical="center"/>
    </xf>
    <xf numFmtId="44" fontId="25" fillId="0" borderId="13" xfId="99" applyFont="1" applyFill="1" applyBorder="1" applyAlignment="1">
      <alignment horizontal="center" vertical="center"/>
    </xf>
    <xf numFmtId="0" fontId="0" fillId="0" borderId="0" xfId="0" applyFont="1" applyBorder="1"/>
  </cellXfs>
  <cellStyles count="287">
    <cellStyle name="Hiperłącze" xfId="3" builtinId="8" hidden="1"/>
    <cellStyle name="Hiperłącze" xfId="5" builtinId="8" hidden="1"/>
    <cellStyle name="Hiperłącze" xfId="7" builtinId="8" hidden="1"/>
    <cellStyle name="Hiperłącze" xfId="9" builtinId="8" hidden="1"/>
    <cellStyle name="Hiperłącze" xfId="11" builtinId="8" hidden="1"/>
    <cellStyle name="Hiperłącze" xfId="13" builtinId="8" hidden="1"/>
    <cellStyle name="Hiperłącze" xfId="15" builtinId="8" hidden="1"/>
    <cellStyle name="Hiperłącze" xfId="17" builtinId="8" hidden="1"/>
    <cellStyle name="Hiperłącze" xfId="19" builtinId="8" hidden="1"/>
    <cellStyle name="Hiperłącze" xfId="21" builtinId="8" hidden="1"/>
    <cellStyle name="Hiperłącze" xfId="23" builtinId="8" hidden="1"/>
    <cellStyle name="Hiperłącze" xfId="25" builtinId="8" hidden="1"/>
    <cellStyle name="Hiperłącze" xfId="27" builtinId="8" hidden="1"/>
    <cellStyle name="Hiperłącze" xfId="29" builtinId="8" hidden="1"/>
    <cellStyle name="Hiperłącze" xfId="31" builtinId="8" hidden="1"/>
    <cellStyle name="Hiperłącze" xfId="33" builtinId="8" hidden="1"/>
    <cellStyle name="Hiperłącze" xfId="35" builtinId="8" hidden="1"/>
    <cellStyle name="Hiperłącze" xfId="37" builtinId="8" hidden="1"/>
    <cellStyle name="Hiperłącze" xfId="39" builtinId="8" hidden="1"/>
    <cellStyle name="Hiperłącze" xfId="41" builtinId="8" hidden="1"/>
    <cellStyle name="Hiperłącze" xfId="43" builtinId="8" hidden="1"/>
    <cellStyle name="Hiperłącze" xfId="45" builtinId="8" hidden="1"/>
    <cellStyle name="Hiperłącze" xfId="47" builtinId="8" hidden="1"/>
    <cellStyle name="Hiperłącze" xfId="49" builtinId="8" hidden="1"/>
    <cellStyle name="Hiperłącze" xfId="51" builtinId="8" hidden="1"/>
    <cellStyle name="Hiperłącze" xfId="53" builtinId="8" hidden="1"/>
    <cellStyle name="Hiperłącze" xfId="55" builtinId="8" hidden="1"/>
    <cellStyle name="Hiperłącze" xfId="57" builtinId="8" hidden="1"/>
    <cellStyle name="Hiperłącze" xfId="59" builtinId="8" hidden="1"/>
    <cellStyle name="Hiperłącze" xfId="61" builtinId="8" hidden="1"/>
    <cellStyle name="Hiperłącze" xfId="63" builtinId="8" hidden="1"/>
    <cellStyle name="Hiperłącze" xfId="65" builtinId="8" hidden="1"/>
    <cellStyle name="Hiperłącze" xfId="67" builtinId="8" hidden="1"/>
    <cellStyle name="Hiperłącze" xfId="69" builtinId="8" hidden="1"/>
    <cellStyle name="Hiperłącze" xfId="71" builtinId="8" hidden="1"/>
    <cellStyle name="Hiperłącze" xfId="73" builtinId="8" hidden="1"/>
    <cellStyle name="Hiperłącze" xfId="75" builtinId="8" hidden="1"/>
    <cellStyle name="Hiperłącze" xfId="77" builtinId="8" hidden="1"/>
    <cellStyle name="Hiperłącze" xfId="79" builtinId="8" hidden="1"/>
    <cellStyle name="Hiperłącze" xfId="81" builtinId="8" hidden="1"/>
    <cellStyle name="Hiperłącze" xfId="83" builtinId="8" hidden="1"/>
    <cellStyle name="Hiperłącze" xfId="85" builtinId="8" hidden="1"/>
    <cellStyle name="Hiperłącze" xfId="87" builtinId="8" hidden="1"/>
    <cellStyle name="Hiperłącze" xfId="89" builtinId="8" hidden="1"/>
    <cellStyle name="Hiperłącze" xfId="91" builtinId="8" hidden="1"/>
    <cellStyle name="Hiperłącze" xfId="93" builtinId="8" hidden="1"/>
    <cellStyle name="Hiperłącze" xfId="95" builtinId="8" hidden="1"/>
    <cellStyle name="Hiperłącze" xfId="97" builtinId="8" hidden="1"/>
    <cellStyle name="Hiperłącze" xfId="100" builtinId="8" hidden="1"/>
    <cellStyle name="Hiperłącze" xfId="102" builtinId="8" hidden="1"/>
    <cellStyle name="Hiperłącze" xfId="104" builtinId="8" hidden="1"/>
    <cellStyle name="Hiperłącze" xfId="106" builtinId="8" hidden="1"/>
    <cellStyle name="Hiperłącze" xfId="108" builtinId="8" hidden="1"/>
    <cellStyle name="Hiperłącze" xfId="110" builtinId="8" hidden="1"/>
    <cellStyle name="Hiperłącze" xfId="112" builtinId="8" hidden="1"/>
    <cellStyle name="Hiperłącze" xfId="114" builtinId="8" hidden="1"/>
    <cellStyle name="Hiperłącze" xfId="116" builtinId="8" hidden="1"/>
    <cellStyle name="Hiperłącze" xfId="267" builtinId="8" hidden="1"/>
    <cellStyle name="Hiperłącze" xfId="269" builtinId="8" hidden="1"/>
    <cellStyle name="Hiperłącze" xfId="271" builtinId="8" hidden="1"/>
    <cellStyle name="Hiperłącze" xfId="273" builtinId="8" hidden="1"/>
    <cellStyle name="Hiperłącze" xfId="275" builtinId="8" hidden="1"/>
    <cellStyle name="Hiperłącze" xfId="277" builtinId="8" hidden="1"/>
    <cellStyle name="Hiperłącze" xfId="279" builtinId="8" hidden="1"/>
    <cellStyle name="Hiperłącze" xfId="281" builtinId="8" hidden="1"/>
    <cellStyle name="Hiperłącze" xfId="283" builtinId="8" hidden="1"/>
    <cellStyle name="Hiperłącze" xfId="285" builtinId="8" hidden="1"/>
    <cellStyle name="Normalny" xfId="0" builtinId="0"/>
    <cellStyle name="Normalny 2" xfId="1"/>
    <cellStyle name="Normalny 3" xfId="2"/>
    <cellStyle name="Odwiedzone hiperłącze" xfId="4" builtinId="9" hidden="1"/>
    <cellStyle name="Odwiedzone hiperłącze" xfId="6" builtinId="9" hidden="1"/>
    <cellStyle name="Odwiedzone hiperłącze" xfId="8" builtinId="9" hidden="1"/>
    <cellStyle name="Odwiedzone hiperłącze" xfId="10" builtinId="9" hidden="1"/>
    <cellStyle name="Odwiedzone hiperłącze" xfId="12" builtinId="9" hidden="1"/>
    <cellStyle name="Odwiedzone hiperłącze" xfId="14" builtinId="9" hidden="1"/>
    <cellStyle name="Odwiedzone hiperłącze" xfId="16" builtinId="9" hidden="1"/>
    <cellStyle name="Odwiedzone hiperłącze" xfId="18" builtinId="9" hidden="1"/>
    <cellStyle name="Odwiedzone hiperłącze" xfId="20" builtinId="9" hidden="1"/>
    <cellStyle name="Odwiedzone hiperłącze" xfId="22" builtinId="9" hidden="1"/>
    <cellStyle name="Odwiedzone hiperłącze" xfId="24" builtinId="9" hidden="1"/>
    <cellStyle name="Odwiedzone hiperłącze" xfId="26" builtinId="9" hidden="1"/>
    <cellStyle name="Odwiedzone hiperłącze" xfId="28" builtinId="9" hidden="1"/>
    <cellStyle name="Odwiedzone hiperłącze" xfId="30" builtinId="9" hidden="1"/>
    <cellStyle name="Odwiedzone hiperłącze" xfId="32" builtinId="9" hidden="1"/>
    <cellStyle name="Odwiedzone hiperłącze" xfId="34" builtinId="9" hidden="1"/>
    <cellStyle name="Odwiedzone hiperłącze" xfId="36" builtinId="9" hidden="1"/>
    <cellStyle name="Odwiedzone hiperłącze" xfId="38" builtinId="9" hidden="1"/>
    <cellStyle name="Odwiedzone hiperłącze" xfId="40" builtinId="9" hidden="1"/>
    <cellStyle name="Odwiedzone hiperłącze" xfId="42" builtinId="9" hidden="1"/>
    <cellStyle name="Odwiedzone hiperłącze" xfId="44" builtinId="9" hidden="1"/>
    <cellStyle name="Odwiedzone hiperłącze" xfId="46" builtinId="9" hidden="1"/>
    <cellStyle name="Odwiedzone hiperłącze" xfId="48" builtinId="9" hidden="1"/>
    <cellStyle name="Odwiedzone hiperłącze" xfId="50" builtinId="9" hidden="1"/>
    <cellStyle name="Odwiedzone hiperłącze" xfId="52" builtinId="9" hidden="1"/>
    <cellStyle name="Odwiedzone hiperłącze" xfId="54" builtinId="9" hidden="1"/>
    <cellStyle name="Odwiedzone hiperłącze" xfId="56" builtinId="9" hidden="1"/>
    <cellStyle name="Odwiedzone hiperłącze" xfId="58" builtinId="9" hidden="1"/>
    <cellStyle name="Odwiedzone hiperłącze" xfId="60" builtinId="9" hidden="1"/>
    <cellStyle name="Odwiedzone hiperłącze" xfId="62" builtinId="9" hidden="1"/>
    <cellStyle name="Odwiedzone hiperłącze" xfId="64" builtinId="9" hidden="1"/>
    <cellStyle name="Odwiedzone hiperłącze" xfId="66" builtinId="9" hidden="1"/>
    <cellStyle name="Odwiedzone hiperłącze" xfId="68" builtinId="9" hidden="1"/>
    <cellStyle name="Odwiedzone hiperłącze" xfId="70" builtinId="9" hidden="1"/>
    <cellStyle name="Odwiedzone hiperłącze" xfId="72" builtinId="9" hidden="1"/>
    <cellStyle name="Odwiedzone hiperłącze" xfId="74" builtinId="9" hidden="1"/>
    <cellStyle name="Odwiedzone hiperłącze" xfId="76" builtinId="9" hidden="1"/>
    <cellStyle name="Odwiedzone hiperłącze" xfId="78" builtinId="9" hidden="1"/>
    <cellStyle name="Odwiedzone hiperłącze" xfId="80" builtinId="9" hidden="1"/>
    <cellStyle name="Odwiedzone hiperłącze" xfId="82" builtinId="9" hidden="1"/>
    <cellStyle name="Odwiedzone hiperłącze" xfId="84" builtinId="9" hidden="1"/>
    <cellStyle name="Odwiedzone hiperłącze" xfId="86" builtinId="9" hidden="1"/>
    <cellStyle name="Odwiedzone hiperłącze" xfId="88" builtinId="9" hidden="1"/>
    <cellStyle name="Odwiedzone hiperłącze" xfId="90" builtinId="9" hidden="1"/>
    <cellStyle name="Odwiedzone hiperłącze" xfId="92" builtinId="9" hidden="1"/>
    <cellStyle name="Odwiedzone hiperłącze" xfId="94" builtinId="9" hidden="1"/>
    <cellStyle name="Odwiedzone hiperłącze" xfId="96" builtinId="9" hidden="1"/>
    <cellStyle name="Odwiedzone hiperłącze" xfId="98" builtinId="9" hidden="1"/>
    <cellStyle name="Odwiedzone hiperłącze" xfId="101" builtinId="9" hidden="1"/>
    <cellStyle name="Odwiedzone hiperłącze" xfId="103" builtinId="9" hidden="1"/>
    <cellStyle name="Odwiedzone hiperłącze" xfId="105" builtinId="9" hidden="1"/>
    <cellStyle name="Odwiedzone hiperłącze" xfId="107" builtinId="9" hidden="1"/>
    <cellStyle name="Odwiedzone hiperłącze" xfId="109" builtinId="9" hidden="1"/>
    <cellStyle name="Odwiedzone hiperłącze" xfId="111" builtinId="9" hidden="1"/>
    <cellStyle name="Odwiedzone hiperłącze" xfId="113" builtinId="9" hidden="1"/>
    <cellStyle name="Odwiedzone hiperłącze" xfId="115" builtinId="9" hidden="1"/>
    <cellStyle name="Odwiedzone hiperłącze" xfId="117" builtinId="9" hidden="1"/>
    <cellStyle name="Odwiedzone hiperłącze" xfId="118" builtinId="9" hidden="1"/>
    <cellStyle name="Odwiedzone hiperłącze" xfId="119" builtinId="9" hidden="1"/>
    <cellStyle name="Odwiedzone hiperłącze" xfId="120" builtinId="9" hidden="1"/>
    <cellStyle name="Odwiedzone hiperłącze" xfId="121" builtinId="9" hidden="1"/>
    <cellStyle name="Odwiedzone hiperłącze" xfId="122" builtinId="9" hidden="1"/>
    <cellStyle name="Odwiedzone hiperłącze" xfId="123" builtinId="9" hidden="1"/>
    <cellStyle name="Odwiedzone hiperłącze" xfId="124" builtinId="9" hidden="1"/>
    <cellStyle name="Odwiedzone hiperłącze" xfId="125" builtinId="9" hidden="1"/>
    <cellStyle name="Odwiedzone hiperłącze" xfId="126" builtinId="9" hidden="1"/>
    <cellStyle name="Odwiedzone hiperłącze" xfId="127" builtinId="9" hidden="1"/>
    <cellStyle name="Odwiedzone hiperłącze" xfId="128" builtinId="9" hidden="1"/>
    <cellStyle name="Odwiedzone hiperłącze" xfId="129" builtinId="9" hidden="1"/>
    <cellStyle name="Odwiedzone hiperłącze" xfId="130" builtinId="9" hidden="1"/>
    <cellStyle name="Odwiedzone hiperłącze" xfId="131" builtinId="9" hidden="1"/>
    <cellStyle name="Odwiedzone hiperłącze" xfId="132" builtinId="9" hidden="1"/>
    <cellStyle name="Odwiedzone hiperłącze" xfId="133" builtinId="9" hidden="1"/>
    <cellStyle name="Odwiedzone hiperłącze" xfId="134" builtinId="9" hidden="1"/>
    <cellStyle name="Odwiedzone hiperłącze" xfId="135" builtinId="9" hidden="1"/>
    <cellStyle name="Odwiedzone hiperłącze" xfId="136" builtinId="9" hidden="1"/>
    <cellStyle name="Odwiedzone hiperłącze" xfId="137" builtinId="9" hidden="1"/>
    <cellStyle name="Odwiedzone hiperłącze" xfId="138" builtinId="9" hidden="1"/>
    <cellStyle name="Odwiedzone hiperłącze" xfId="139" builtinId="9" hidden="1"/>
    <cellStyle name="Odwiedzone hiperłącze" xfId="140" builtinId="9" hidden="1"/>
    <cellStyle name="Odwiedzone hiperłącze" xfId="141" builtinId="9" hidden="1"/>
    <cellStyle name="Odwiedzone hiperłącze" xfId="142" builtinId="9" hidden="1"/>
    <cellStyle name="Odwiedzone hiperłącze" xfId="143" builtinId="9" hidden="1"/>
    <cellStyle name="Odwiedzone hiperłącze" xfId="144" builtinId="9" hidden="1"/>
    <cellStyle name="Odwiedzone hiperłącze" xfId="145" builtinId="9" hidden="1"/>
    <cellStyle name="Odwiedzone hiperłącze" xfId="146" builtinId="9" hidden="1"/>
    <cellStyle name="Odwiedzone hiperłącze" xfId="147" builtinId="9" hidden="1"/>
    <cellStyle name="Odwiedzone hiperłącze" xfId="148" builtinId="9" hidden="1"/>
    <cellStyle name="Odwiedzone hiperłącze" xfId="149" builtinId="9" hidden="1"/>
    <cellStyle name="Odwiedzone hiperłącze" xfId="150" builtinId="9" hidden="1"/>
    <cellStyle name="Odwiedzone hiperłącze" xfId="151" builtinId="9" hidden="1"/>
    <cellStyle name="Odwiedzone hiperłącze" xfId="152" builtinId="9" hidden="1"/>
    <cellStyle name="Odwiedzone hiperłącze" xfId="153" builtinId="9" hidden="1"/>
    <cellStyle name="Odwiedzone hiperłącze" xfId="154" builtinId="9" hidden="1"/>
    <cellStyle name="Odwiedzone hiperłącze" xfId="155" builtinId="9" hidden="1"/>
    <cellStyle name="Odwiedzone hiperłącze" xfId="156" builtinId="9" hidden="1"/>
    <cellStyle name="Odwiedzone hiperłącze" xfId="157" builtinId="9" hidden="1"/>
    <cellStyle name="Odwiedzone hiperłącze" xfId="158" builtinId="9" hidden="1"/>
    <cellStyle name="Odwiedzone hiperłącze" xfId="159" builtinId="9" hidden="1"/>
    <cellStyle name="Odwiedzone hiperłącze" xfId="160" builtinId="9" hidden="1"/>
    <cellStyle name="Odwiedzone hiperłącze" xfId="161" builtinId="9" hidden="1"/>
    <cellStyle name="Odwiedzone hiperłącze" xfId="162" builtinId="9" hidden="1"/>
    <cellStyle name="Odwiedzone hiperłącze" xfId="163" builtinId="9" hidden="1"/>
    <cellStyle name="Odwiedzone hiperłącze" xfId="164" builtinId="9" hidden="1"/>
    <cellStyle name="Odwiedzone hiperłącze" xfId="165" builtinId="9" hidden="1"/>
    <cellStyle name="Odwiedzone hiperłącze" xfId="166" builtinId="9" hidden="1"/>
    <cellStyle name="Odwiedzone hiperłącze" xfId="167" builtinId="9" hidden="1"/>
    <cellStyle name="Odwiedzone hiperłącze" xfId="168" builtinId="9" hidden="1"/>
    <cellStyle name="Odwiedzone hiperłącze" xfId="169" builtinId="9" hidden="1"/>
    <cellStyle name="Odwiedzone hiperłącze" xfId="170" builtinId="9" hidden="1"/>
    <cellStyle name="Odwiedzone hiperłącze" xfId="171" builtinId="9" hidden="1"/>
    <cellStyle name="Odwiedzone hiperłącze" xfId="172" builtinId="9" hidden="1"/>
    <cellStyle name="Odwiedzone hiperłącze" xfId="173" builtinId="9" hidden="1"/>
    <cellStyle name="Odwiedzone hiperłącze" xfId="174" builtinId="9" hidden="1"/>
    <cellStyle name="Odwiedzone hiperłącze" xfId="175" builtinId="9" hidden="1"/>
    <cellStyle name="Odwiedzone hiperłącze" xfId="176" builtinId="9" hidden="1"/>
    <cellStyle name="Odwiedzone hiperłącze" xfId="177" builtinId="9" hidden="1"/>
    <cellStyle name="Odwiedzone hiperłącze" xfId="178" builtinId="9" hidden="1"/>
    <cellStyle name="Odwiedzone hiperłącze" xfId="179" builtinId="9" hidden="1"/>
    <cellStyle name="Odwiedzone hiperłącze" xfId="180" builtinId="9" hidden="1"/>
    <cellStyle name="Odwiedzone hiperłącze" xfId="181" builtinId="9" hidden="1"/>
    <cellStyle name="Odwiedzone hiperłącze" xfId="182" builtinId="9" hidden="1"/>
    <cellStyle name="Odwiedzone hiperłącze" xfId="183" builtinId="9" hidden="1"/>
    <cellStyle name="Odwiedzone hiperłącze" xfId="184" builtinId="9" hidden="1"/>
    <cellStyle name="Odwiedzone hiperłącze" xfId="185" builtinId="9" hidden="1"/>
    <cellStyle name="Odwiedzone hiperłącze" xfId="186" builtinId="9" hidden="1"/>
    <cellStyle name="Odwiedzone hiperłącze" xfId="187" builtinId="9" hidden="1"/>
    <cellStyle name="Odwiedzone hiperłącze" xfId="188" builtinId="9" hidden="1"/>
    <cellStyle name="Odwiedzone hiperłącze" xfId="189" builtinId="9" hidden="1"/>
    <cellStyle name="Odwiedzone hiperłącze" xfId="190" builtinId="9" hidden="1"/>
    <cellStyle name="Odwiedzone hiperłącze" xfId="191" builtinId="9" hidden="1"/>
    <cellStyle name="Odwiedzone hiperłącze" xfId="192" builtinId="9" hidden="1"/>
    <cellStyle name="Odwiedzone hiperłącze" xfId="193" builtinId="9" hidden="1"/>
    <cellStyle name="Odwiedzone hiperłącze" xfId="194" builtinId="9" hidden="1"/>
    <cellStyle name="Odwiedzone hiperłącze" xfId="195" builtinId="9" hidden="1"/>
    <cellStyle name="Odwiedzone hiperłącze" xfId="196" builtinId="9" hidden="1"/>
    <cellStyle name="Odwiedzone hiperłącze" xfId="197" builtinId="9" hidden="1"/>
    <cellStyle name="Odwiedzone hiperłącze" xfId="198" builtinId="9" hidden="1"/>
    <cellStyle name="Odwiedzone hiperłącze" xfId="199" builtinId="9" hidden="1"/>
    <cellStyle name="Odwiedzone hiperłącze" xfId="200" builtinId="9" hidden="1"/>
    <cellStyle name="Odwiedzone hiperłącze" xfId="201" builtinId="9" hidden="1"/>
    <cellStyle name="Odwiedzone hiperłącze" xfId="202" builtinId="9" hidden="1"/>
    <cellStyle name="Odwiedzone hiperłącze" xfId="203" builtinId="9" hidden="1"/>
    <cellStyle name="Odwiedzone hiperłącze" xfId="204" builtinId="9" hidden="1"/>
    <cellStyle name="Odwiedzone hiperłącze" xfId="205" builtinId="9" hidden="1"/>
    <cellStyle name="Odwiedzone hiperłącze" xfId="206" builtinId="9" hidden="1"/>
    <cellStyle name="Odwiedzone hiperłącze" xfId="207" builtinId="9" hidden="1"/>
    <cellStyle name="Odwiedzone hiperłącze" xfId="208" builtinId="9" hidden="1"/>
    <cellStyle name="Odwiedzone hiperłącze" xfId="209" builtinId="9" hidden="1"/>
    <cellStyle name="Odwiedzone hiperłącze" xfId="210" builtinId="9" hidden="1"/>
    <cellStyle name="Odwiedzone hiperłącze" xfId="211" builtinId="9" hidden="1"/>
    <cellStyle name="Odwiedzone hiperłącze" xfId="212" builtinId="9" hidden="1"/>
    <cellStyle name="Odwiedzone hiperłącze" xfId="213" builtinId="9" hidden="1"/>
    <cellStyle name="Odwiedzone hiperłącze" xfId="214" builtinId="9" hidden="1"/>
    <cellStyle name="Odwiedzone hiperłącze" xfId="215" builtinId="9" hidden="1"/>
    <cellStyle name="Odwiedzone hiperłącze" xfId="216" builtinId="9" hidden="1"/>
    <cellStyle name="Odwiedzone hiperłącze" xfId="217" builtinId="9" hidden="1"/>
    <cellStyle name="Odwiedzone hiperłącze" xfId="218" builtinId="9" hidden="1"/>
    <cellStyle name="Odwiedzone hiperłącze" xfId="219" builtinId="9" hidden="1"/>
    <cellStyle name="Odwiedzone hiperłącze" xfId="220" builtinId="9" hidden="1"/>
    <cellStyle name="Odwiedzone hiperłącze" xfId="221" builtinId="9" hidden="1"/>
    <cellStyle name="Odwiedzone hiperłącze" xfId="222" builtinId="9" hidden="1"/>
    <cellStyle name="Odwiedzone hiperłącze" xfId="223" builtinId="9" hidden="1"/>
    <cellStyle name="Odwiedzone hiperłącze" xfId="224" builtinId="9" hidden="1"/>
    <cellStyle name="Odwiedzone hiperłącze" xfId="225" builtinId="9" hidden="1"/>
    <cellStyle name="Odwiedzone hiperłącze" xfId="226" builtinId="9" hidden="1"/>
    <cellStyle name="Odwiedzone hiperłącze" xfId="227" builtinId="9" hidden="1"/>
    <cellStyle name="Odwiedzone hiperłącze" xfId="228" builtinId="9" hidden="1"/>
    <cellStyle name="Odwiedzone hiperłącze" xfId="229" builtinId="9" hidden="1"/>
    <cellStyle name="Odwiedzone hiperłącze" xfId="230" builtinId="9" hidden="1"/>
    <cellStyle name="Odwiedzone hiperłącze" xfId="231" builtinId="9" hidden="1"/>
    <cellStyle name="Odwiedzone hiperłącze" xfId="232" builtinId="9" hidden="1"/>
    <cellStyle name="Odwiedzone hiperłącze" xfId="233" builtinId="9" hidden="1"/>
    <cellStyle name="Odwiedzone hiperłącze" xfId="234" builtinId="9" hidden="1"/>
    <cellStyle name="Odwiedzone hiperłącze" xfId="235" builtinId="9" hidden="1"/>
    <cellStyle name="Odwiedzone hiperłącze" xfId="236" builtinId="9" hidden="1"/>
    <cellStyle name="Odwiedzone hiperłącze" xfId="237" builtinId="9" hidden="1"/>
    <cellStyle name="Odwiedzone hiperłącze" xfId="238" builtinId="9" hidden="1"/>
    <cellStyle name="Odwiedzone hiperłącze" xfId="239" builtinId="9" hidden="1"/>
    <cellStyle name="Odwiedzone hiperłącze" xfId="240" builtinId="9" hidden="1"/>
    <cellStyle name="Odwiedzone hiperłącze" xfId="241" builtinId="9" hidden="1"/>
    <cellStyle name="Odwiedzone hiperłącze" xfId="242" builtinId="9" hidden="1"/>
    <cellStyle name="Odwiedzone hiperłącze" xfId="243" builtinId="9" hidden="1"/>
    <cellStyle name="Odwiedzone hiperłącze" xfId="244" builtinId="9" hidden="1"/>
    <cellStyle name="Odwiedzone hiperłącze" xfId="245" builtinId="9" hidden="1"/>
    <cellStyle name="Odwiedzone hiperłącze" xfId="246" builtinId="9" hidden="1"/>
    <cellStyle name="Odwiedzone hiperłącze" xfId="247" builtinId="9" hidden="1"/>
    <cellStyle name="Odwiedzone hiperłącze" xfId="248" builtinId="9" hidden="1"/>
    <cellStyle name="Odwiedzone hiperłącze" xfId="249" builtinId="9" hidden="1"/>
    <cellStyle name="Odwiedzone hiperłącze" xfId="250" builtinId="9" hidden="1"/>
    <cellStyle name="Odwiedzone hiperłącze" xfId="251" builtinId="9" hidden="1"/>
    <cellStyle name="Odwiedzone hiperłącze" xfId="252" builtinId="9" hidden="1"/>
    <cellStyle name="Odwiedzone hiperłącze" xfId="253" builtinId="9" hidden="1"/>
    <cellStyle name="Odwiedzone hiperłącze" xfId="254" builtinId="9" hidden="1"/>
    <cellStyle name="Odwiedzone hiperłącze" xfId="255" builtinId="9" hidden="1"/>
    <cellStyle name="Odwiedzone hiperłącze" xfId="256" builtinId="9" hidden="1"/>
    <cellStyle name="Odwiedzone hiperłącze" xfId="257" builtinId="9" hidden="1"/>
    <cellStyle name="Odwiedzone hiperłącze" xfId="258" builtinId="9" hidden="1"/>
    <cellStyle name="Odwiedzone hiperłącze" xfId="259" builtinId="9" hidden="1"/>
    <cellStyle name="Odwiedzone hiperłącze" xfId="260" builtinId="9" hidden="1"/>
    <cellStyle name="Odwiedzone hiperłącze" xfId="261" builtinId="9" hidden="1"/>
    <cellStyle name="Odwiedzone hiperłącze" xfId="262" builtinId="9" hidden="1"/>
    <cellStyle name="Odwiedzone hiperłącze" xfId="263" builtinId="9" hidden="1"/>
    <cellStyle name="Odwiedzone hiperłącze" xfId="264" builtinId="9" hidden="1"/>
    <cellStyle name="Odwiedzone hiperłącze" xfId="265" builtinId="9" hidden="1"/>
    <cellStyle name="Odwiedzone hiperłącze" xfId="266" builtinId="9" hidden="1"/>
    <cellStyle name="Odwiedzone hiperłącze" xfId="268" builtinId="9" hidden="1"/>
    <cellStyle name="Odwiedzone hiperłącze" xfId="270" builtinId="9" hidden="1"/>
    <cellStyle name="Odwiedzone hiperłącze" xfId="272" builtinId="9" hidden="1"/>
    <cellStyle name="Odwiedzone hiperłącze" xfId="274" builtinId="9" hidden="1"/>
    <cellStyle name="Odwiedzone hiperłącze" xfId="276" builtinId="9" hidden="1"/>
    <cellStyle name="Odwiedzone hiperłącze" xfId="278" builtinId="9" hidden="1"/>
    <cellStyle name="Odwiedzone hiperłącze" xfId="280" builtinId="9" hidden="1"/>
    <cellStyle name="Odwiedzone hiperłącze" xfId="282" builtinId="9" hidden="1"/>
    <cellStyle name="Odwiedzone hiperłącze" xfId="284" builtinId="9" hidden="1"/>
    <cellStyle name="Odwiedzone hiperłącze" xfId="286" builtinId="9" hidden="1"/>
    <cellStyle name="Walutowy" xfId="99" builtinId="4"/>
  </cellStyles>
  <dxfs count="2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numFmt numFmtId="165" formatCode="dd/mm/yyyy"/>
    </dxf>
    <dxf>
      <numFmt numFmtId="165"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180975</xdr:rowOff>
    </xdr:from>
    <xdr:to>
      <xdr:col>1</xdr:col>
      <xdr:colOff>11928</xdr:colOff>
      <xdr:row>54</xdr:row>
      <xdr:rowOff>75134</xdr:rowOff>
    </xdr:to>
    <xdr:pic>
      <xdr:nvPicPr>
        <xdr:cNvPr id="5" name="Obraz 4"/>
        <xdr:cNvPicPr>
          <a:picLocks noChangeAspect="1"/>
        </xdr:cNvPicPr>
      </xdr:nvPicPr>
      <xdr:blipFill>
        <a:blip xmlns:r="http://schemas.openxmlformats.org/officeDocument/2006/relationships" r:embed="rId1"/>
        <a:stretch>
          <a:fillRect/>
        </a:stretch>
      </xdr:blipFill>
      <xdr:spPr>
        <a:xfrm>
          <a:off x="0" y="3228975"/>
          <a:ext cx="11013303" cy="8276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38099</xdr:colOff>
      <xdr:row>63</xdr:row>
      <xdr:rowOff>9525</xdr:rowOff>
    </xdr:from>
    <xdr:to>
      <xdr:col>3</xdr:col>
      <xdr:colOff>29943</xdr:colOff>
      <xdr:row>103</xdr:row>
      <xdr:rowOff>133350</xdr:rowOff>
    </xdr:to>
    <xdr:pic>
      <xdr:nvPicPr>
        <xdr:cNvPr id="2" name="Obraz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 y="24203025"/>
          <a:ext cx="12860119" cy="7743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54</xdr:row>
      <xdr:rowOff>142875</xdr:rowOff>
    </xdr:from>
    <xdr:to>
      <xdr:col>4</xdr:col>
      <xdr:colOff>320815</xdr:colOff>
      <xdr:row>102</xdr:row>
      <xdr:rowOff>121227</xdr:rowOff>
    </xdr:to>
    <xdr:pic>
      <xdr:nvPicPr>
        <xdr:cNvPr id="2" name="Obraz 1"/>
        <xdr:cNvPicPr>
          <a:picLocks noChangeAspect="1"/>
        </xdr:cNvPicPr>
      </xdr:nvPicPr>
      <xdr:blipFill>
        <a:blip xmlns:r="http://schemas.openxmlformats.org/officeDocument/2006/relationships" r:embed="rId1"/>
        <a:stretch>
          <a:fillRect/>
        </a:stretch>
      </xdr:blipFill>
      <xdr:spPr>
        <a:xfrm>
          <a:off x="0" y="27536775"/>
          <a:ext cx="14217790" cy="9122352"/>
        </a:xfrm>
        <a:prstGeom prst="rect">
          <a:avLst/>
        </a:prstGeom>
      </xdr:spPr>
    </xdr:pic>
    <xdr:clientData/>
  </xdr:twoCellAnchor>
</xdr:wsDr>
</file>

<file path=xl/tables/table1.xml><?xml version="1.0" encoding="utf-8"?>
<table xmlns="http://schemas.openxmlformats.org/spreadsheetml/2006/main" id="5" name="Tabela1" displayName="Tabela1" ref="A83:E91" totalsRowShown="0">
  <autoFilter ref="A83:E91"/>
  <tableColumns count="5">
    <tableColumn id="1" name="Pozycja"/>
    <tableColumn id="2" name="Wycena (rbg)"/>
    <tableColumn id="3" name="Data rozpoczęcia" dataDxfId="23"/>
    <tableColumn id="4" name="Data zakończenia" dataDxfId="22"/>
    <tableColumn id="5" name="Wartość" dataCellStyle="Walutowy">
      <calculatedColumnFormula>Tabela1[[#This Row],[Wycena (rbg)]]*$H$83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Normal="100" workbookViewId="0">
      <pane ySplit="1" topLeftCell="A5" activePane="bottomLeft" state="frozen"/>
      <selection pane="bottomLeft" activeCell="B9" sqref="B9"/>
    </sheetView>
  </sheetViews>
  <sheetFormatPr defaultColWidth="11.42578125" defaultRowHeight="15" x14ac:dyDescent="0.25"/>
  <cols>
    <col min="1" max="1" width="30.28515625" customWidth="1"/>
    <col min="2" max="2" width="47.85546875" style="13" customWidth="1"/>
    <col min="3" max="3" width="56.28515625" customWidth="1"/>
    <col min="4" max="4" width="22.85546875" customWidth="1"/>
  </cols>
  <sheetData>
    <row r="1" spans="1:3" x14ac:dyDescent="0.25">
      <c r="A1" s="44" t="s">
        <v>8</v>
      </c>
      <c r="B1" s="59" t="s">
        <v>9</v>
      </c>
      <c r="C1" s="44" t="s">
        <v>10</v>
      </c>
    </row>
    <row r="2" spans="1:3" x14ac:dyDescent="0.25">
      <c r="A2" s="287" t="s">
        <v>614</v>
      </c>
      <c r="B2" s="288"/>
      <c r="C2" s="287"/>
    </row>
    <row r="3" spans="1:3" ht="134.25" customHeight="1" x14ac:dyDescent="0.25">
      <c r="A3" t="s">
        <v>180</v>
      </c>
      <c r="B3" s="13" t="s">
        <v>654</v>
      </c>
      <c r="C3" s="277" t="s">
        <v>656</v>
      </c>
    </row>
    <row r="4" spans="1:3" ht="105" x14ac:dyDescent="0.25">
      <c r="A4" t="s">
        <v>557</v>
      </c>
      <c r="B4" s="13" t="s">
        <v>655</v>
      </c>
      <c r="C4" s="47" t="s">
        <v>657</v>
      </c>
    </row>
    <row r="5" spans="1:3" ht="30" x14ac:dyDescent="0.25">
      <c r="A5" t="s">
        <v>181</v>
      </c>
      <c r="B5" s="13" t="s">
        <v>610</v>
      </c>
      <c r="C5" s="47" t="s">
        <v>640</v>
      </c>
    </row>
    <row r="6" spans="1:3" x14ac:dyDescent="0.25">
      <c r="B6" s="47"/>
      <c r="C6" s="14"/>
    </row>
    <row r="7" spans="1:3" x14ac:dyDescent="0.25">
      <c r="A7" s="44" t="s">
        <v>8</v>
      </c>
      <c r="B7" s="59" t="s">
        <v>9</v>
      </c>
      <c r="C7" s="44" t="s">
        <v>10</v>
      </c>
    </row>
    <row r="8" spans="1:3" x14ac:dyDescent="0.25">
      <c r="A8" s="287" t="s">
        <v>611</v>
      </c>
      <c r="B8" s="47"/>
      <c r="C8" s="14"/>
    </row>
    <row r="9" spans="1:3" ht="69.75" customHeight="1" x14ac:dyDescent="0.25">
      <c r="A9" t="s">
        <v>725</v>
      </c>
      <c r="B9" s="13" t="s">
        <v>744</v>
      </c>
      <c r="C9" s="13" t="s">
        <v>748</v>
      </c>
    </row>
    <row r="10" spans="1:3" ht="60" x14ac:dyDescent="0.25">
      <c r="A10" t="s">
        <v>727</v>
      </c>
      <c r="B10" s="13" t="s">
        <v>728</v>
      </c>
      <c r="C10" s="13" t="s">
        <v>745</v>
      </c>
    </row>
    <row r="11" spans="1:3" ht="75" x14ac:dyDescent="0.25">
      <c r="A11" t="s">
        <v>726</v>
      </c>
      <c r="B11" s="13" t="s">
        <v>746</v>
      </c>
      <c r="C11" s="13" t="s">
        <v>747</v>
      </c>
    </row>
    <row r="12" spans="1:3" x14ac:dyDescent="0.25">
      <c r="A12" t="s">
        <v>730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2"/>
  <sheetViews>
    <sheetView topLeftCell="A73" zoomScale="90" zoomScaleNormal="90" zoomScalePageLayoutView="90" workbookViewId="0">
      <selection activeCell="B110" sqref="B110"/>
    </sheetView>
  </sheetViews>
  <sheetFormatPr defaultColWidth="8.85546875" defaultRowHeight="15" x14ac:dyDescent="0.25"/>
  <cols>
    <col min="1" max="1" width="30.140625" style="23" customWidth="1"/>
    <col min="2" max="2" width="83.85546875" style="23" customWidth="1"/>
    <col min="3" max="3" width="11.85546875" style="5" customWidth="1"/>
    <col min="4" max="4" width="12.140625" style="90" customWidth="1"/>
    <col min="5" max="5" width="13.7109375" style="5" bestFit="1" customWidth="1"/>
    <col min="6" max="6" width="93.42578125" style="24" customWidth="1"/>
    <col min="7" max="7" width="13.42578125" style="24" customWidth="1"/>
    <col min="8" max="21" width="8.85546875" style="24"/>
    <col min="22" max="16384" width="8.85546875" style="23"/>
  </cols>
  <sheetData>
    <row r="1" spans="1:21" ht="15.75" thickBot="1" x14ac:dyDescent="0.3"/>
    <row r="2" spans="1:21" ht="15.75" thickBot="1" x14ac:dyDescent="0.3">
      <c r="A2" s="151" t="s">
        <v>15</v>
      </c>
      <c r="B2" s="152" t="s">
        <v>35</v>
      </c>
      <c r="C2" s="153" t="s">
        <v>46</v>
      </c>
      <c r="D2" s="154" t="s">
        <v>25</v>
      </c>
      <c r="E2" s="153" t="s">
        <v>33</v>
      </c>
    </row>
    <row r="3" spans="1:21" s="85" customFormat="1" x14ac:dyDescent="0.25">
      <c r="A3" s="80" t="s">
        <v>175</v>
      </c>
      <c r="B3" s="155" t="s">
        <v>27</v>
      </c>
      <c r="C3" s="95">
        <v>1500</v>
      </c>
      <c r="D3" s="96">
        <v>4</v>
      </c>
      <c r="E3" s="97">
        <f>D3*C3</f>
        <v>6000</v>
      </c>
      <c r="F3" s="24" t="s">
        <v>52</v>
      </c>
      <c r="G3" s="24"/>
      <c r="H3" s="24"/>
      <c r="I3" s="2"/>
      <c r="J3" s="24"/>
      <c r="K3" s="24"/>
      <c r="L3" s="24"/>
      <c r="M3" s="24"/>
      <c r="N3" s="24"/>
      <c r="O3" s="24"/>
      <c r="P3" s="24"/>
      <c r="Q3" s="24"/>
      <c r="R3" s="24"/>
      <c r="S3" s="24"/>
      <c r="T3" s="24"/>
      <c r="U3" s="24"/>
    </row>
    <row r="4" spans="1:21" x14ac:dyDescent="0.25">
      <c r="A4" s="82"/>
      <c r="B4" s="156" t="s">
        <v>28</v>
      </c>
      <c r="C4" s="98">
        <v>1500</v>
      </c>
      <c r="D4" s="99">
        <v>4</v>
      </c>
      <c r="E4" s="100">
        <f>D4*C4</f>
        <v>6000</v>
      </c>
    </row>
    <row r="5" spans="1:21" x14ac:dyDescent="0.25">
      <c r="A5" s="82"/>
      <c r="B5" s="157" t="s">
        <v>11</v>
      </c>
      <c r="C5" s="98">
        <v>1500</v>
      </c>
      <c r="D5" s="9">
        <v>7</v>
      </c>
      <c r="E5" s="100">
        <f t="shared" ref="E5" si="0">D5*C5</f>
        <v>10500</v>
      </c>
      <c r="F5" s="24" t="s">
        <v>53</v>
      </c>
    </row>
    <row r="6" spans="1:21" ht="15.75" thickBot="1" x14ac:dyDescent="0.3">
      <c r="A6" s="83"/>
      <c r="B6" s="158" t="s">
        <v>29</v>
      </c>
      <c r="C6" s="159">
        <v>1500</v>
      </c>
      <c r="D6" s="160">
        <v>3</v>
      </c>
      <c r="E6" s="161">
        <f>D6*C6</f>
        <v>4500</v>
      </c>
      <c r="F6" s="24" t="s">
        <v>36</v>
      </c>
    </row>
    <row r="7" spans="1:21" s="24" customFormat="1" x14ac:dyDescent="0.25">
      <c r="A7" s="79"/>
      <c r="B7" s="91"/>
      <c r="C7" s="92"/>
      <c r="D7" s="79"/>
      <c r="E7" s="92">
        <f>SUM(E3:E6)</f>
        <v>27000</v>
      </c>
    </row>
    <row r="8" spans="1:21" s="24" customFormat="1" ht="15.75" thickBot="1" x14ac:dyDescent="0.3">
      <c r="A8" s="79"/>
      <c r="B8" s="91"/>
      <c r="C8" s="92"/>
      <c r="D8" s="93"/>
      <c r="E8" s="92"/>
    </row>
    <row r="9" spans="1:21" x14ac:dyDescent="0.25">
      <c r="A9" s="80" t="s">
        <v>32</v>
      </c>
      <c r="B9" s="155" t="s">
        <v>184</v>
      </c>
      <c r="C9" s="95">
        <v>2000</v>
      </c>
      <c r="D9" s="96">
        <v>26</v>
      </c>
      <c r="E9" s="97">
        <f>D9*C9</f>
        <v>52000</v>
      </c>
      <c r="F9" s="81" t="s">
        <v>209</v>
      </c>
    </row>
    <row r="10" spans="1:21" x14ac:dyDescent="0.25">
      <c r="A10" s="82"/>
      <c r="B10" s="156" t="s">
        <v>252</v>
      </c>
      <c r="C10" s="98">
        <v>2000</v>
      </c>
      <c r="D10" s="99">
        <v>21</v>
      </c>
      <c r="E10" s="100">
        <f>D10*C10</f>
        <v>42000</v>
      </c>
      <c r="F10" s="81" t="s">
        <v>209</v>
      </c>
    </row>
    <row r="11" spans="1:21" ht="15.75" thickBot="1" x14ac:dyDescent="0.3">
      <c r="A11" s="83"/>
      <c r="B11" s="162" t="s">
        <v>253</v>
      </c>
      <c r="C11" s="101">
        <v>2500</v>
      </c>
      <c r="D11" s="78" t="s">
        <v>20</v>
      </c>
      <c r="E11" s="102" t="s">
        <v>20</v>
      </c>
    </row>
    <row r="12" spans="1:21" s="24" customFormat="1" x14ac:dyDescent="0.25">
      <c r="A12" s="84"/>
      <c r="C12" s="16"/>
      <c r="D12" s="84"/>
      <c r="E12" s="16">
        <f>SUM(E9:E11)</f>
        <v>94000</v>
      </c>
    </row>
    <row r="13" spans="1:21" s="24" customFormat="1" ht="15.75" thickBot="1" x14ac:dyDescent="0.3">
      <c r="A13" s="84"/>
      <c r="C13" s="16"/>
      <c r="D13" s="84"/>
      <c r="E13" s="16"/>
    </row>
    <row r="14" spans="1:21" s="85" customFormat="1" ht="15.75" thickBot="1" x14ac:dyDescent="0.3">
      <c r="A14" s="103" t="s">
        <v>15</v>
      </c>
      <c r="B14" s="104" t="s">
        <v>30</v>
      </c>
      <c r="C14" s="105"/>
      <c r="D14" s="106" t="s">
        <v>25</v>
      </c>
      <c r="E14" s="107" t="s">
        <v>33</v>
      </c>
      <c r="F14" s="24"/>
      <c r="G14" s="24"/>
      <c r="H14" s="24"/>
      <c r="I14" s="24"/>
      <c r="J14" s="24"/>
      <c r="K14" s="24"/>
      <c r="L14" s="24"/>
      <c r="M14" s="24"/>
      <c r="N14" s="24"/>
      <c r="O14" s="24"/>
      <c r="P14" s="24"/>
      <c r="Q14" s="24"/>
      <c r="R14" s="24"/>
      <c r="S14" s="24"/>
      <c r="T14" s="24"/>
      <c r="U14" s="24"/>
    </row>
    <row r="15" spans="1:21" s="85" customFormat="1" x14ac:dyDescent="0.25">
      <c r="A15" s="80" t="s">
        <v>30</v>
      </c>
      <c r="B15" s="12" t="s">
        <v>254</v>
      </c>
      <c r="C15" s="108">
        <v>1500</v>
      </c>
      <c r="D15" s="109">
        <f>'Wycena i schemat integracji'!B33-90</f>
        <v>75</v>
      </c>
      <c r="E15" s="110">
        <f>C15*D15</f>
        <v>112500</v>
      </c>
      <c r="F15" s="34"/>
      <c r="G15" s="24"/>
      <c r="H15" s="24"/>
      <c r="I15" s="24"/>
      <c r="J15" s="24"/>
      <c r="K15" s="24"/>
      <c r="L15" s="24"/>
      <c r="M15" s="24"/>
      <c r="N15" s="24"/>
      <c r="O15" s="24"/>
      <c r="P15" s="24"/>
      <c r="Q15" s="24"/>
      <c r="R15" s="24"/>
      <c r="S15" s="24"/>
      <c r="T15" s="24"/>
      <c r="U15" s="24"/>
    </row>
    <row r="16" spans="1:21" s="85" customFormat="1" x14ac:dyDescent="0.25">
      <c r="A16" s="82"/>
      <c r="B16" s="197" t="s">
        <v>257</v>
      </c>
      <c r="C16" s="112">
        <v>1500</v>
      </c>
      <c r="D16" s="76" t="s">
        <v>20</v>
      </c>
      <c r="E16" s="111" t="s">
        <v>20</v>
      </c>
      <c r="F16" s="24"/>
      <c r="G16" s="24"/>
      <c r="H16" s="24"/>
      <c r="I16" s="86"/>
      <c r="J16" s="87"/>
      <c r="K16" s="24"/>
      <c r="L16" s="24"/>
      <c r="M16" s="24"/>
      <c r="N16" s="24"/>
      <c r="O16" s="24"/>
      <c r="P16" s="24"/>
      <c r="Q16" s="24"/>
      <c r="R16" s="24"/>
      <c r="S16" s="24"/>
      <c r="T16" s="24"/>
      <c r="U16" s="24"/>
    </row>
    <row r="17" spans="1:21" x14ac:dyDescent="0.25">
      <c r="A17" s="82"/>
      <c r="B17" s="197" t="s">
        <v>258</v>
      </c>
      <c r="C17" s="112">
        <v>1500</v>
      </c>
      <c r="D17" s="3" t="s">
        <v>20</v>
      </c>
      <c r="E17" s="111" t="s">
        <v>20</v>
      </c>
    </row>
    <row r="18" spans="1:21" ht="15.75" thickBot="1" x14ac:dyDescent="0.3">
      <c r="A18" s="83"/>
      <c r="B18" s="163" t="s">
        <v>259</v>
      </c>
      <c r="C18" s="112">
        <v>1500</v>
      </c>
      <c r="D18" s="78" t="s">
        <v>20</v>
      </c>
      <c r="E18" s="102" t="s">
        <v>20</v>
      </c>
    </row>
    <row r="19" spans="1:21" ht="15.75" thickBot="1" x14ac:dyDescent="0.3">
      <c r="A19" s="113"/>
      <c r="B19" s="114" t="s">
        <v>34</v>
      </c>
      <c r="C19" s="115"/>
      <c r="D19" s="116"/>
      <c r="E19" s="117">
        <f>SUM(E15:E17)</f>
        <v>112500</v>
      </c>
    </row>
    <row r="20" spans="1:21" s="24" customFormat="1" ht="15.75" thickBot="1" x14ac:dyDescent="0.3">
      <c r="A20" s="84"/>
      <c r="C20" s="16"/>
      <c r="D20" s="84"/>
      <c r="E20" s="16"/>
    </row>
    <row r="21" spans="1:21" x14ac:dyDescent="0.25">
      <c r="A21" s="80" t="s">
        <v>31</v>
      </c>
      <c r="B21" s="65" t="s">
        <v>168</v>
      </c>
      <c r="C21" s="118">
        <v>1500</v>
      </c>
      <c r="D21" s="119">
        <v>4</v>
      </c>
      <c r="E21" s="120">
        <f>C21*D21</f>
        <v>6000</v>
      </c>
      <c r="F21" s="81" t="s">
        <v>210</v>
      </c>
    </row>
    <row r="22" spans="1:21" x14ac:dyDescent="0.25">
      <c r="A22" s="82"/>
      <c r="B22" s="58" t="s">
        <v>170</v>
      </c>
      <c r="C22" s="164">
        <v>1500</v>
      </c>
      <c r="D22" s="9">
        <v>3</v>
      </c>
      <c r="E22" s="110">
        <f>C22*D22</f>
        <v>4500</v>
      </c>
    </row>
    <row r="23" spans="1:21" x14ac:dyDescent="0.25">
      <c r="A23" s="82"/>
      <c r="B23" s="58" t="s">
        <v>179</v>
      </c>
      <c r="C23" s="164">
        <v>1500</v>
      </c>
      <c r="D23" s="9">
        <v>11</v>
      </c>
      <c r="E23" s="110">
        <f>C23*D23</f>
        <v>16500</v>
      </c>
    </row>
    <row r="24" spans="1:21" x14ac:dyDescent="0.25">
      <c r="A24" s="82"/>
      <c r="B24" s="58" t="s">
        <v>171</v>
      </c>
      <c r="C24" s="164">
        <v>1500</v>
      </c>
      <c r="D24" s="9">
        <v>3</v>
      </c>
      <c r="E24" s="110">
        <f t="shared" ref="E24:E26" si="1">C24*D24</f>
        <v>4500</v>
      </c>
    </row>
    <row r="25" spans="1:21" x14ac:dyDescent="0.25">
      <c r="A25" s="82"/>
      <c r="B25" s="58" t="s">
        <v>172</v>
      </c>
      <c r="C25" s="164">
        <v>1500</v>
      </c>
      <c r="D25" s="9">
        <v>5</v>
      </c>
      <c r="E25" s="110">
        <f t="shared" si="1"/>
        <v>7500</v>
      </c>
    </row>
    <row r="26" spans="1:21" x14ac:dyDescent="0.25">
      <c r="A26" s="82"/>
      <c r="B26" s="58" t="s">
        <v>173</v>
      </c>
      <c r="C26" s="164">
        <v>1500</v>
      </c>
      <c r="D26" s="9">
        <v>3</v>
      </c>
      <c r="E26" s="110">
        <f t="shared" si="1"/>
        <v>4500</v>
      </c>
    </row>
    <row r="27" spans="1:21" ht="15.75" thickBot="1" x14ac:dyDescent="0.3">
      <c r="A27" s="83"/>
      <c r="B27" s="163" t="s">
        <v>174</v>
      </c>
      <c r="C27" s="101">
        <v>1500</v>
      </c>
      <c r="D27" s="122" t="s">
        <v>20</v>
      </c>
      <c r="E27" s="102" t="s">
        <v>20</v>
      </c>
    </row>
    <row r="28" spans="1:21" s="24" customFormat="1" ht="15" customHeight="1" x14ac:dyDescent="0.25">
      <c r="A28" s="84"/>
      <c r="C28" s="16"/>
      <c r="D28" s="84"/>
      <c r="E28" s="16">
        <f>SUM(E21:E27)</f>
        <v>43500</v>
      </c>
    </row>
    <row r="29" spans="1:21" s="24" customFormat="1" ht="15" customHeight="1" thickBot="1" x14ac:dyDescent="0.3">
      <c r="A29" s="84"/>
      <c r="C29" s="16"/>
      <c r="D29" s="84"/>
      <c r="E29" s="16"/>
    </row>
    <row r="30" spans="1:21" s="85" customFormat="1" x14ac:dyDescent="0.25">
      <c r="A30" s="80" t="s">
        <v>54</v>
      </c>
      <c r="B30" s="155" t="s">
        <v>176</v>
      </c>
      <c r="C30" s="95">
        <v>1500</v>
      </c>
      <c r="D30" s="96">
        <v>10</v>
      </c>
      <c r="E30" s="165">
        <f>D30*C30</f>
        <v>15000</v>
      </c>
      <c r="F30" s="24" t="s">
        <v>50</v>
      </c>
      <c r="G30" s="24"/>
      <c r="H30" s="24"/>
      <c r="I30" s="24"/>
      <c r="J30" s="24"/>
      <c r="K30" s="24"/>
      <c r="L30" s="24"/>
      <c r="M30" s="24"/>
      <c r="N30" s="24"/>
      <c r="O30" s="24"/>
      <c r="P30" s="24"/>
      <c r="Q30" s="24"/>
      <c r="R30" s="24"/>
      <c r="S30" s="24"/>
      <c r="T30" s="24"/>
      <c r="U30" s="24"/>
    </row>
    <row r="31" spans="1:21" s="85" customFormat="1" x14ac:dyDescent="0.25">
      <c r="A31" s="82"/>
      <c r="B31" s="157" t="s">
        <v>44</v>
      </c>
      <c r="C31" s="98">
        <v>1500</v>
      </c>
      <c r="D31" s="99">
        <v>2</v>
      </c>
      <c r="E31" s="166">
        <f>D31*C31</f>
        <v>3000</v>
      </c>
      <c r="F31" s="24" t="s">
        <v>45</v>
      </c>
      <c r="G31" s="24"/>
      <c r="H31" s="24"/>
      <c r="I31" s="24"/>
      <c r="J31" s="24"/>
      <c r="K31" s="24"/>
      <c r="L31" s="24"/>
      <c r="M31" s="24"/>
      <c r="N31" s="24"/>
      <c r="O31" s="24"/>
      <c r="P31" s="24"/>
      <c r="Q31" s="24"/>
      <c r="R31" s="24"/>
      <c r="S31" s="24"/>
      <c r="T31" s="24"/>
      <c r="U31" s="24"/>
    </row>
    <row r="32" spans="1:21" s="85" customFormat="1" x14ac:dyDescent="0.25">
      <c r="A32" s="82"/>
      <c r="B32" s="157" t="s">
        <v>49</v>
      </c>
      <c r="C32" s="98">
        <v>1500</v>
      </c>
      <c r="D32" s="9">
        <v>4</v>
      </c>
      <c r="E32" s="166">
        <f>D32*C32</f>
        <v>6000</v>
      </c>
      <c r="F32" s="24" t="s">
        <v>43</v>
      </c>
      <c r="G32" s="24"/>
      <c r="H32" s="24"/>
      <c r="I32" s="24"/>
      <c r="J32" s="24"/>
      <c r="K32" s="24"/>
      <c r="L32" s="24"/>
      <c r="M32" s="24"/>
      <c r="N32" s="24"/>
      <c r="O32" s="24"/>
      <c r="P32" s="24"/>
      <c r="Q32" s="24"/>
      <c r="R32" s="24"/>
      <c r="S32" s="24"/>
      <c r="T32" s="24"/>
      <c r="U32" s="24"/>
    </row>
    <row r="33" spans="1:21" s="85" customFormat="1" x14ac:dyDescent="0.25">
      <c r="A33" s="82"/>
      <c r="B33" s="167" t="s">
        <v>211</v>
      </c>
      <c r="C33" s="112">
        <v>1500</v>
      </c>
      <c r="D33" s="3" t="s">
        <v>20</v>
      </c>
      <c r="E33" s="111" t="s">
        <v>20</v>
      </c>
      <c r="F33" s="24" t="s">
        <v>43</v>
      </c>
      <c r="G33" s="24"/>
      <c r="H33" s="24"/>
      <c r="I33" s="24"/>
      <c r="J33" s="24"/>
      <c r="K33" s="24"/>
      <c r="L33" s="24"/>
      <c r="M33" s="24"/>
      <c r="N33" s="24"/>
      <c r="O33" s="24"/>
      <c r="P33" s="24"/>
      <c r="Q33" s="24"/>
      <c r="R33" s="24"/>
      <c r="S33" s="24"/>
      <c r="T33" s="24"/>
      <c r="U33" s="24"/>
    </row>
    <row r="34" spans="1:21" ht="15.75" thickBot="1" x14ac:dyDescent="0.3">
      <c r="A34" s="83"/>
      <c r="B34" s="168" t="s">
        <v>177</v>
      </c>
      <c r="C34" s="169">
        <v>1500</v>
      </c>
      <c r="D34" s="170">
        <v>4</v>
      </c>
      <c r="E34" s="161">
        <f>D34*C34</f>
        <v>6000</v>
      </c>
      <c r="F34" s="24" t="s">
        <v>43</v>
      </c>
    </row>
    <row r="35" spans="1:21" s="24" customFormat="1" x14ac:dyDescent="0.25">
      <c r="A35" s="79"/>
      <c r="B35" s="91"/>
      <c r="C35" s="92"/>
      <c r="D35" s="123"/>
      <c r="E35" s="92">
        <f>SUM(E30:E34)</f>
        <v>30000</v>
      </c>
    </row>
    <row r="36" spans="1:21" s="24" customFormat="1" ht="15.75" thickBot="1" x14ac:dyDescent="0.3">
      <c r="A36" s="84"/>
      <c r="C36" s="16"/>
      <c r="D36" s="84"/>
      <c r="E36" s="16"/>
    </row>
    <row r="37" spans="1:21" x14ac:dyDescent="0.25">
      <c r="A37" s="80" t="s">
        <v>56</v>
      </c>
      <c r="B37" s="171" t="s">
        <v>57</v>
      </c>
      <c r="C37" s="172">
        <v>2000</v>
      </c>
      <c r="D37" s="141">
        <v>2</v>
      </c>
      <c r="E37" s="165">
        <f>D37*C37</f>
        <v>4000</v>
      </c>
    </row>
    <row r="38" spans="1:21" x14ac:dyDescent="0.25">
      <c r="A38" s="82"/>
      <c r="B38" s="173" t="s">
        <v>58</v>
      </c>
      <c r="C38" s="164">
        <v>1500</v>
      </c>
      <c r="D38" s="142">
        <v>5</v>
      </c>
      <c r="E38" s="166">
        <f>D38*C38</f>
        <v>7500</v>
      </c>
      <c r="F38" s="24" t="s">
        <v>55</v>
      </c>
    </row>
    <row r="39" spans="1:21" s="85" customFormat="1" x14ac:dyDescent="0.25">
      <c r="A39" s="82"/>
      <c r="B39" s="174" t="s">
        <v>212</v>
      </c>
      <c r="C39" s="121">
        <v>1500</v>
      </c>
      <c r="D39" s="76" t="s">
        <v>20</v>
      </c>
      <c r="E39" s="111" t="s">
        <v>20</v>
      </c>
      <c r="F39" s="24" t="str">
        <f>F38</f>
        <v>Analiza i rekonfiguracja w wyniku przeprowadzonych testów cząstkowych</v>
      </c>
      <c r="G39" s="24"/>
      <c r="H39" s="24"/>
      <c r="I39" s="24"/>
      <c r="J39" s="24"/>
      <c r="K39" s="24"/>
      <c r="L39" s="24"/>
      <c r="M39" s="24"/>
      <c r="N39" s="24"/>
      <c r="O39" s="24"/>
      <c r="P39" s="24"/>
      <c r="Q39" s="24"/>
      <c r="R39" s="24"/>
      <c r="S39" s="24"/>
      <c r="T39" s="24"/>
      <c r="U39" s="24"/>
    </row>
    <row r="40" spans="1:21" s="85" customFormat="1" ht="15.75" thickBot="1" x14ac:dyDescent="0.3">
      <c r="A40" s="83"/>
      <c r="B40" s="168" t="s">
        <v>59</v>
      </c>
      <c r="C40" s="169">
        <v>1500</v>
      </c>
      <c r="D40" s="175">
        <v>5</v>
      </c>
      <c r="E40" s="161">
        <f>D40*C40</f>
        <v>7500</v>
      </c>
      <c r="F40" s="24" t="str">
        <f>F39</f>
        <v>Analiza i rekonfiguracja w wyniku przeprowadzonych testów cząstkowych</v>
      </c>
      <c r="G40" s="24"/>
      <c r="H40" s="24"/>
      <c r="I40" s="24"/>
      <c r="J40" s="24"/>
      <c r="K40" s="24"/>
      <c r="L40" s="24"/>
      <c r="M40" s="24"/>
      <c r="N40" s="24"/>
      <c r="O40" s="24"/>
      <c r="P40" s="24"/>
      <c r="Q40" s="24"/>
      <c r="R40" s="24"/>
      <c r="S40" s="24"/>
      <c r="T40" s="24"/>
      <c r="U40" s="24"/>
    </row>
    <row r="41" spans="1:21" s="24" customFormat="1" x14ac:dyDescent="0.25">
      <c r="A41" s="79"/>
      <c r="B41" s="91"/>
      <c r="C41" s="92"/>
      <c r="D41" s="79"/>
      <c r="E41" s="92">
        <f>SUM(E37:E40)</f>
        <v>19000</v>
      </c>
    </row>
    <row r="42" spans="1:21" s="24" customFormat="1" ht="15.75" thickBot="1" x14ac:dyDescent="0.3">
      <c r="A42" s="84"/>
      <c r="C42" s="16"/>
      <c r="D42" s="84"/>
      <c r="E42" s="16"/>
    </row>
    <row r="43" spans="1:21" s="85" customFormat="1" x14ac:dyDescent="0.25">
      <c r="A43" s="80" t="s">
        <v>67</v>
      </c>
      <c r="B43" s="171" t="s">
        <v>69</v>
      </c>
      <c r="C43" s="172">
        <v>1500</v>
      </c>
      <c r="D43" s="141">
        <v>5</v>
      </c>
      <c r="E43" s="165">
        <f>D43*C43</f>
        <v>7500</v>
      </c>
      <c r="F43" s="24" t="s">
        <v>60</v>
      </c>
      <c r="G43" s="24"/>
      <c r="H43" s="24"/>
      <c r="I43" s="24"/>
      <c r="J43" s="24"/>
      <c r="K43" s="24"/>
      <c r="L43" s="24"/>
      <c r="M43" s="24"/>
      <c r="N43" s="24"/>
      <c r="O43" s="24"/>
      <c r="P43" s="24"/>
      <c r="Q43" s="24"/>
      <c r="R43" s="24"/>
      <c r="S43" s="24"/>
      <c r="T43" s="24"/>
      <c r="U43" s="24"/>
    </row>
    <row r="44" spans="1:21" s="85" customFormat="1" x14ac:dyDescent="0.25">
      <c r="A44" s="82"/>
      <c r="B44" s="173" t="s">
        <v>68</v>
      </c>
      <c r="C44" s="98">
        <v>1500</v>
      </c>
      <c r="D44" s="99">
        <v>2</v>
      </c>
      <c r="E44" s="166">
        <f>D44*C44</f>
        <v>3000</v>
      </c>
      <c r="F44" s="24"/>
      <c r="G44" s="24"/>
      <c r="H44" s="24"/>
      <c r="I44" s="24"/>
      <c r="J44" s="24"/>
      <c r="K44" s="24"/>
      <c r="L44" s="24"/>
      <c r="M44" s="24"/>
      <c r="N44" s="24"/>
      <c r="O44" s="24"/>
      <c r="P44" s="24"/>
      <c r="Q44" s="24"/>
      <c r="R44" s="24"/>
      <c r="S44" s="24"/>
      <c r="T44" s="24"/>
      <c r="U44" s="24"/>
    </row>
    <row r="45" spans="1:21" s="85" customFormat="1" x14ac:dyDescent="0.25">
      <c r="A45" s="82"/>
      <c r="B45" s="173" t="s">
        <v>214</v>
      </c>
      <c r="C45" s="98">
        <v>1500</v>
      </c>
      <c r="D45" s="99">
        <v>5</v>
      </c>
      <c r="E45" s="166">
        <f>D45*C45</f>
        <v>7500</v>
      </c>
      <c r="F45" s="24" t="s">
        <v>61</v>
      </c>
      <c r="G45" s="24"/>
      <c r="H45" s="24"/>
      <c r="I45" s="24"/>
      <c r="J45" s="24"/>
      <c r="K45" s="24"/>
      <c r="L45" s="24"/>
      <c r="M45" s="24"/>
      <c r="N45" s="24"/>
      <c r="O45" s="24"/>
      <c r="P45" s="24"/>
      <c r="Q45" s="24"/>
      <c r="R45" s="24"/>
      <c r="S45" s="24"/>
      <c r="T45" s="24"/>
      <c r="U45" s="24"/>
    </row>
    <row r="46" spans="1:21" ht="15.75" thickBot="1" x14ac:dyDescent="0.3">
      <c r="A46" s="83"/>
      <c r="B46" s="176" t="s">
        <v>213</v>
      </c>
      <c r="C46" s="101">
        <v>1500</v>
      </c>
      <c r="D46" s="78" t="s">
        <v>20</v>
      </c>
      <c r="E46" s="102" t="s">
        <v>20</v>
      </c>
      <c r="F46" s="24" t="s">
        <v>61</v>
      </c>
    </row>
    <row r="47" spans="1:21" s="24" customFormat="1" x14ac:dyDescent="0.25">
      <c r="A47" s="79"/>
      <c r="B47" s="91"/>
      <c r="C47" s="92"/>
      <c r="D47" s="79"/>
      <c r="E47" s="92">
        <f>SUM(E43:E46)</f>
        <v>18000</v>
      </c>
    </row>
    <row r="48" spans="1:21" s="24" customFormat="1" ht="15.75" thickBot="1" x14ac:dyDescent="0.3">
      <c r="A48" s="84"/>
      <c r="C48" s="16"/>
      <c r="D48" s="84"/>
      <c r="E48" s="16"/>
    </row>
    <row r="49" spans="1:21" x14ac:dyDescent="0.25">
      <c r="A49" s="80" t="s">
        <v>65</v>
      </c>
      <c r="B49" s="171" t="s">
        <v>62</v>
      </c>
      <c r="C49" s="172">
        <v>2000</v>
      </c>
      <c r="D49" s="141">
        <v>2</v>
      </c>
      <c r="E49" s="177">
        <f>D49*C49</f>
        <v>4000</v>
      </c>
    </row>
    <row r="50" spans="1:21" x14ac:dyDescent="0.25">
      <c r="A50" s="82"/>
      <c r="B50" s="173" t="s">
        <v>63</v>
      </c>
      <c r="C50" s="164">
        <v>1500</v>
      </c>
      <c r="D50" s="142">
        <v>5</v>
      </c>
      <c r="E50" s="178">
        <f>D50*C50</f>
        <v>7500</v>
      </c>
      <c r="F50" s="24" t="s">
        <v>66</v>
      </c>
    </row>
    <row r="51" spans="1:21" x14ac:dyDescent="0.25">
      <c r="A51" s="82"/>
      <c r="B51" s="174" t="s">
        <v>216</v>
      </c>
      <c r="C51" s="121">
        <v>1500</v>
      </c>
      <c r="D51" s="76" t="s">
        <v>20</v>
      </c>
      <c r="E51" s="111" t="s">
        <v>20</v>
      </c>
      <c r="F51" s="24" t="s">
        <v>66</v>
      </c>
    </row>
    <row r="52" spans="1:21" ht="15.75" thickBot="1" x14ac:dyDescent="0.3">
      <c r="A52" s="83"/>
      <c r="B52" s="168" t="s">
        <v>64</v>
      </c>
      <c r="C52" s="169">
        <v>1500</v>
      </c>
      <c r="D52" s="175">
        <v>5</v>
      </c>
      <c r="E52" s="161">
        <f>D52*C52</f>
        <v>7500</v>
      </c>
      <c r="F52" s="24" t="s">
        <v>66</v>
      </c>
    </row>
    <row r="53" spans="1:21" s="24" customFormat="1" x14ac:dyDescent="0.25">
      <c r="A53" s="79"/>
      <c r="B53" s="91"/>
      <c r="C53" s="92"/>
      <c r="D53" s="79"/>
      <c r="E53" s="92">
        <f>SUM(E49:E52)</f>
        <v>19000</v>
      </c>
    </row>
    <row r="54" spans="1:21" s="24" customFormat="1" ht="15.75" thickBot="1" x14ac:dyDescent="0.3">
      <c r="A54" s="84"/>
      <c r="C54" s="16"/>
      <c r="D54" s="84"/>
      <c r="E54" s="16"/>
    </row>
    <row r="55" spans="1:21" x14ac:dyDescent="0.25">
      <c r="A55" s="18" t="s">
        <v>1</v>
      </c>
      <c r="B55" s="171" t="s">
        <v>48</v>
      </c>
      <c r="C55" s="172">
        <v>1500</v>
      </c>
      <c r="D55" s="141">
        <v>4</v>
      </c>
      <c r="E55" s="177">
        <f>D55*C55</f>
        <v>6000</v>
      </c>
      <c r="F55" s="24" t="s">
        <v>77</v>
      </c>
      <c r="G55" s="23"/>
      <c r="H55" s="23"/>
      <c r="I55" s="23"/>
      <c r="J55" s="23"/>
      <c r="K55" s="23"/>
      <c r="L55" s="23"/>
      <c r="M55" s="23"/>
      <c r="N55" s="23"/>
      <c r="O55" s="23"/>
      <c r="P55" s="23"/>
      <c r="Q55" s="23"/>
      <c r="R55" s="23"/>
      <c r="S55" s="23"/>
      <c r="T55" s="23"/>
      <c r="U55" s="23"/>
    </row>
    <row r="56" spans="1:21" x14ac:dyDescent="0.25">
      <c r="A56" s="19"/>
      <c r="B56" s="156" t="s">
        <v>178</v>
      </c>
      <c r="C56" s="98">
        <v>1500</v>
      </c>
      <c r="D56" s="142">
        <v>5</v>
      </c>
      <c r="E56" s="178">
        <f>D56*C56</f>
        <v>7500</v>
      </c>
      <c r="G56" s="23"/>
      <c r="H56" s="23"/>
      <c r="I56" s="23"/>
      <c r="J56" s="23"/>
      <c r="K56" s="23"/>
      <c r="L56" s="23"/>
      <c r="M56" s="23"/>
      <c r="N56" s="23"/>
      <c r="O56" s="23"/>
      <c r="P56" s="23"/>
      <c r="Q56" s="23"/>
      <c r="R56" s="23"/>
      <c r="S56" s="23"/>
      <c r="T56" s="23"/>
      <c r="U56" s="23"/>
    </row>
    <row r="57" spans="1:21" x14ac:dyDescent="0.25">
      <c r="A57" s="19"/>
      <c r="B57" s="156" t="s">
        <v>76</v>
      </c>
      <c r="C57" s="98">
        <v>2000</v>
      </c>
      <c r="D57" s="99">
        <v>5</v>
      </c>
      <c r="E57" s="178">
        <f>D57*C57</f>
        <v>10000</v>
      </c>
      <c r="G57" s="23"/>
      <c r="H57" s="23"/>
      <c r="I57" s="23"/>
      <c r="J57" s="23"/>
      <c r="K57" s="23"/>
      <c r="L57" s="23"/>
      <c r="M57" s="23"/>
      <c r="N57" s="23"/>
      <c r="O57" s="23"/>
      <c r="P57" s="23"/>
      <c r="Q57" s="23"/>
      <c r="R57" s="23"/>
      <c r="S57" s="23"/>
      <c r="T57" s="23"/>
      <c r="U57" s="23"/>
    </row>
    <row r="58" spans="1:21" ht="15.75" thickBot="1" x14ac:dyDescent="0.3">
      <c r="A58" s="20"/>
      <c r="B58" s="179" t="s">
        <v>47</v>
      </c>
      <c r="C58" s="159">
        <v>1500</v>
      </c>
      <c r="D58" s="143">
        <v>3</v>
      </c>
      <c r="E58" s="180">
        <f>D58*C58</f>
        <v>4500</v>
      </c>
      <c r="G58" s="23"/>
      <c r="H58" s="23"/>
      <c r="I58" s="23"/>
      <c r="J58" s="23"/>
      <c r="K58" s="23"/>
      <c r="L58" s="23"/>
      <c r="M58" s="23"/>
      <c r="N58" s="23"/>
      <c r="O58" s="23"/>
      <c r="P58" s="23"/>
      <c r="Q58" s="23"/>
      <c r="R58" s="23"/>
      <c r="S58" s="23"/>
      <c r="T58" s="23"/>
      <c r="U58" s="23"/>
    </row>
    <row r="59" spans="1:21" x14ac:dyDescent="0.25">
      <c r="E59" s="5">
        <f>SUM(E55:E58)</f>
        <v>28000</v>
      </c>
      <c r="G59" s="23"/>
      <c r="H59" s="23"/>
      <c r="I59" s="23"/>
      <c r="J59" s="23"/>
      <c r="K59" s="23"/>
      <c r="L59" s="23"/>
      <c r="M59" s="23"/>
      <c r="N59" s="23"/>
      <c r="O59" s="23"/>
      <c r="P59" s="23"/>
      <c r="Q59" s="23"/>
      <c r="R59" s="23"/>
      <c r="S59" s="23"/>
      <c r="T59" s="23"/>
      <c r="U59" s="23"/>
    </row>
    <row r="60" spans="1:21" ht="15.75" thickBot="1" x14ac:dyDescent="0.3">
      <c r="G60" s="23"/>
      <c r="H60" s="23"/>
      <c r="I60" s="23"/>
      <c r="J60" s="23"/>
      <c r="K60" s="23"/>
      <c r="L60" s="23"/>
      <c r="M60" s="23"/>
      <c r="N60" s="23"/>
      <c r="O60" s="23"/>
      <c r="P60" s="23"/>
      <c r="Q60" s="23"/>
      <c r="R60" s="23"/>
      <c r="S60" s="23"/>
      <c r="T60" s="23"/>
      <c r="U60" s="23"/>
    </row>
    <row r="61" spans="1:21" x14ac:dyDescent="0.25">
      <c r="A61" s="181" t="s">
        <v>215</v>
      </c>
      <c r="B61" s="182" t="s">
        <v>26</v>
      </c>
      <c r="C61" s="183">
        <v>300</v>
      </c>
      <c r="D61" s="144">
        <v>20</v>
      </c>
      <c r="E61" s="184">
        <f>C61*D61</f>
        <v>6000</v>
      </c>
      <c r="F61" s="24" t="s">
        <v>97</v>
      </c>
      <c r="G61" s="23"/>
      <c r="H61" s="23"/>
      <c r="I61" s="23"/>
      <c r="J61" s="23"/>
      <c r="K61" s="23"/>
      <c r="L61" s="23"/>
      <c r="M61" s="23"/>
      <c r="N61" s="23"/>
      <c r="O61" s="23"/>
      <c r="P61" s="23"/>
      <c r="Q61" s="23"/>
      <c r="R61" s="23"/>
      <c r="S61" s="23"/>
      <c r="T61" s="23"/>
      <c r="U61" s="23"/>
    </row>
    <row r="62" spans="1:21" x14ac:dyDescent="0.25">
      <c r="A62" s="145"/>
      <c r="B62" s="185"/>
      <c r="C62" s="7"/>
      <c r="D62" s="146"/>
      <c r="E62" s="186"/>
      <c r="G62" s="23"/>
      <c r="H62" s="23"/>
      <c r="I62" s="23"/>
      <c r="J62" s="23"/>
      <c r="K62" s="23"/>
      <c r="L62" s="23"/>
      <c r="M62" s="23"/>
      <c r="N62" s="23"/>
      <c r="O62" s="23"/>
      <c r="P62" s="23"/>
      <c r="Q62" s="23"/>
      <c r="R62" s="23"/>
      <c r="S62" s="23"/>
      <c r="T62" s="23"/>
      <c r="U62" s="23"/>
    </row>
    <row r="63" spans="1:21" ht="15.75" thickBot="1" x14ac:dyDescent="0.3">
      <c r="A63" s="147"/>
      <c r="B63" s="187"/>
      <c r="C63" s="8"/>
      <c r="D63" s="148"/>
      <c r="E63" s="188"/>
      <c r="G63" s="23"/>
      <c r="H63" s="23"/>
      <c r="I63" s="23"/>
      <c r="J63" s="23"/>
      <c r="K63" s="23"/>
      <c r="L63" s="23"/>
      <c r="M63" s="23"/>
      <c r="N63" s="23"/>
      <c r="O63" s="23"/>
      <c r="P63" s="23"/>
      <c r="Q63" s="23"/>
      <c r="R63" s="23"/>
      <c r="S63" s="23"/>
      <c r="T63" s="23"/>
      <c r="U63" s="23"/>
    </row>
    <row r="64" spans="1:21" s="24" customFormat="1" x14ac:dyDescent="0.25">
      <c r="A64" s="149"/>
      <c r="B64" s="91"/>
      <c r="C64" s="26"/>
      <c r="D64" s="79"/>
      <c r="E64" s="6">
        <f>SUM(E61:E63)</f>
        <v>6000</v>
      </c>
    </row>
    <row r="65" spans="1:21" s="24" customFormat="1" ht="15.75" thickBot="1" x14ac:dyDescent="0.3">
      <c r="C65" s="6"/>
      <c r="D65" s="84"/>
    </row>
    <row r="66" spans="1:21" x14ac:dyDescent="0.25">
      <c r="A66" s="80" t="s">
        <v>71</v>
      </c>
      <c r="B66" s="171" t="s">
        <v>72</v>
      </c>
      <c r="C66" s="172">
        <v>2000</v>
      </c>
      <c r="D66" s="141">
        <v>2</v>
      </c>
      <c r="E66" s="177">
        <f>D66*C66</f>
        <v>4000</v>
      </c>
    </row>
    <row r="67" spans="1:21" x14ac:dyDescent="0.25">
      <c r="A67" s="82"/>
      <c r="B67" s="173" t="s">
        <v>73</v>
      </c>
      <c r="C67" s="164">
        <v>1500</v>
      </c>
      <c r="D67" s="142">
        <v>5</v>
      </c>
      <c r="E67" s="178">
        <f>D67*C67</f>
        <v>7500</v>
      </c>
      <c r="F67" s="24" t="s">
        <v>75</v>
      </c>
    </row>
    <row r="68" spans="1:21" x14ac:dyDescent="0.25">
      <c r="A68" s="82"/>
      <c r="B68" s="174" t="s">
        <v>217</v>
      </c>
      <c r="C68" s="121">
        <v>1500</v>
      </c>
      <c r="D68" s="76" t="s">
        <v>20</v>
      </c>
      <c r="E68" s="111" t="s">
        <v>20</v>
      </c>
      <c r="F68" s="24" t="s">
        <v>75</v>
      </c>
    </row>
    <row r="69" spans="1:21" ht="15.75" thickBot="1" x14ac:dyDescent="0.3">
      <c r="A69" s="83"/>
      <c r="B69" s="168" t="s">
        <v>74</v>
      </c>
      <c r="C69" s="169">
        <v>1500</v>
      </c>
      <c r="D69" s="175">
        <v>1</v>
      </c>
      <c r="E69" s="161">
        <f>D69*C69</f>
        <v>1500</v>
      </c>
      <c r="F69" s="24" t="s">
        <v>75</v>
      </c>
    </row>
    <row r="70" spans="1:21" s="24" customFormat="1" x14ac:dyDescent="0.25">
      <c r="C70" s="6"/>
      <c r="D70" s="84"/>
      <c r="E70" s="92">
        <f>SUM(E66:E69)</f>
        <v>13000</v>
      </c>
    </row>
    <row r="71" spans="1:21" s="24" customFormat="1" ht="15.75" thickBot="1" x14ac:dyDescent="0.3">
      <c r="C71" s="6"/>
      <c r="D71" s="84"/>
      <c r="E71" s="6"/>
    </row>
    <row r="72" spans="1:21" ht="15.75" thickBot="1" x14ac:dyDescent="0.3">
      <c r="A72" s="88" t="s">
        <v>22</v>
      </c>
      <c r="B72" s="189" t="s">
        <v>98</v>
      </c>
      <c r="C72" s="190">
        <v>1500</v>
      </c>
      <c r="D72" s="150">
        <v>4</v>
      </c>
      <c r="E72" s="191">
        <f>C72*D72</f>
        <v>6000</v>
      </c>
      <c r="F72" s="124" t="s">
        <v>85</v>
      </c>
      <c r="H72" s="23"/>
      <c r="I72" s="23"/>
      <c r="J72" s="23"/>
      <c r="K72" s="23"/>
      <c r="L72" s="23"/>
      <c r="M72" s="23"/>
      <c r="N72" s="23"/>
      <c r="O72" s="23"/>
      <c r="P72" s="23"/>
      <c r="Q72" s="23"/>
      <c r="R72" s="23"/>
      <c r="S72" s="23"/>
      <c r="T72" s="23"/>
      <c r="U72" s="23"/>
    </row>
    <row r="73" spans="1:21" s="24" customFormat="1" x14ac:dyDescent="0.25">
      <c r="C73" s="6"/>
      <c r="D73" s="84"/>
      <c r="E73" s="6">
        <f>SUM(E72:E72)</f>
        <v>6000</v>
      </c>
      <c r="F73" s="15"/>
    </row>
    <row r="74" spans="1:21" s="24" customFormat="1" ht="15.75" thickBot="1" x14ac:dyDescent="0.3">
      <c r="C74" s="6"/>
      <c r="D74" s="84"/>
      <c r="E74" s="6"/>
      <c r="F74" s="15"/>
    </row>
    <row r="75" spans="1:21" ht="15.75" thickBot="1" x14ac:dyDescent="0.3">
      <c r="A75" s="88" t="s">
        <v>22</v>
      </c>
      <c r="B75" s="192" t="s">
        <v>218</v>
      </c>
      <c r="C75" s="193">
        <v>200</v>
      </c>
      <c r="D75" s="150">
        <v>250</v>
      </c>
      <c r="E75" s="191">
        <f>C75*D75</f>
        <v>50000</v>
      </c>
      <c r="F75" s="124"/>
      <c r="H75" s="23"/>
      <c r="I75" s="23"/>
      <c r="J75" s="23"/>
      <c r="K75" s="23"/>
      <c r="L75" s="23"/>
      <c r="M75" s="23"/>
      <c r="N75" s="23"/>
      <c r="O75" s="23"/>
      <c r="P75" s="23"/>
      <c r="Q75" s="23"/>
      <c r="R75" s="23"/>
      <c r="S75" s="23"/>
      <c r="T75" s="23"/>
      <c r="U75" s="23"/>
    </row>
    <row r="76" spans="1:21" s="24" customFormat="1" x14ac:dyDescent="0.25">
      <c r="C76" s="6"/>
      <c r="D76" s="84"/>
      <c r="E76" s="6">
        <f>SUM(E75:E75)</f>
        <v>50000</v>
      </c>
      <c r="F76" s="15"/>
    </row>
    <row r="77" spans="1:21" s="24" customFormat="1" ht="15.75" thickBot="1" x14ac:dyDescent="0.3">
      <c r="C77" s="6"/>
      <c r="D77" s="84"/>
      <c r="E77" s="6"/>
    </row>
    <row r="78" spans="1:21" x14ac:dyDescent="0.25">
      <c r="A78" s="18" t="s">
        <v>39</v>
      </c>
      <c r="B78" s="171" t="s">
        <v>37</v>
      </c>
      <c r="C78" s="172">
        <v>2500</v>
      </c>
      <c r="D78" s="141">
        <v>3</v>
      </c>
      <c r="E78" s="165">
        <f>D78*C78</f>
        <v>7500</v>
      </c>
      <c r="F78" s="24" t="s">
        <v>42</v>
      </c>
      <c r="G78" s="23"/>
      <c r="H78" s="23"/>
      <c r="I78" s="23"/>
      <c r="J78" s="23"/>
      <c r="K78" s="23"/>
      <c r="L78" s="23"/>
      <c r="M78" s="23"/>
      <c r="N78" s="23"/>
      <c r="O78" s="23"/>
      <c r="P78" s="23"/>
      <c r="Q78" s="23"/>
      <c r="R78" s="23"/>
      <c r="S78" s="23"/>
      <c r="T78" s="23"/>
      <c r="U78" s="23"/>
    </row>
    <row r="79" spans="1:21" x14ac:dyDescent="0.25">
      <c r="A79" s="21"/>
      <c r="B79" s="173" t="s">
        <v>0</v>
      </c>
      <c r="C79" s="164">
        <v>2500</v>
      </c>
      <c r="D79" s="142">
        <v>1</v>
      </c>
      <c r="E79" s="166">
        <f>D79*C79</f>
        <v>2500</v>
      </c>
      <c r="F79" s="24" t="s">
        <v>79</v>
      </c>
      <c r="G79" s="23"/>
      <c r="H79" s="23"/>
      <c r="I79" s="23"/>
      <c r="J79" s="23"/>
      <c r="K79" s="23"/>
      <c r="L79" s="23"/>
      <c r="M79" s="23"/>
      <c r="N79" s="23"/>
      <c r="O79" s="23"/>
      <c r="P79" s="23"/>
      <c r="Q79" s="23"/>
      <c r="R79" s="23"/>
      <c r="S79" s="23"/>
      <c r="T79" s="23"/>
      <c r="U79" s="23"/>
    </row>
    <row r="80" spans="1:21" x14ac:dyDescent="0.25">
      <c r="A80" s="21"/>
      <c r="B80" s="173" t="s">
        <v>38</v>
      </c>
      <c r="C80" s="164">
        <v>2500</v>
      </c>
      <c r="D80" s="142">
        <v>52</v>
      </c>
      <c r="E80" s="166">
        <f>D80*C80</f>
        <v>130000</v>
      </c>
      <c r="F80" s="24" t="s">
        <v>41</v>
      </c>
      <c r="G80" s="23"/>
      <c r="H80" s="23"/>
      <c r="I80" s="23"/>
      <c r="J80" s="23"/>
      <c r="K80" s="23"/>
      <c r="L80" s="23"/>
      <c r="M80" s="23"/>
      <c r="N80" s="23"/>
      <c r="O80" s="23"/>
      <c r="P80" s="23"/>
      <c r="Q80" s="23"/>
      <c r="R80" s="23"/>
      <c r="S80" s="23"/>
      <c r="T80" s="23"/>
      <c r="U80" s="23"/>
    </row>
    <row r="81" spans="1:21" ht="15.75" thickBot="1" x14ac:dyDescent="0.3">
      <c r="A81" s="22"/>
      <c r="B81" s="179" t="s">
        <v>2</v>
      </c>
      <c r="C81" s="159">
        <v>2500</v>
      </c>
      <c r="D81" s="170">
        <v>11</v>
      </c>
      <c r="E81" s="194">
        <f>D81*C81</f>
        <v>27500</v>
      </c>
      <c r="F81" s="24" t="s">
        <v>40</v>
      </c>
      <c r="G81" s="23"/>
      <c r="H81" s="23"/>
      <c r="I81" s="23"/>
      <c r="J81" s="23"/>
      <c r="K81" s="23"/>
      <c r="L81" s="23"/>
      <c r="M81" s="23"/>
      <c r="N81" s="23"/>
      <c r="O81" s="23"/>
      <c r="P81" s="23"/>
      <c r="Q81" s="23"/>
      <c r="R81" s="23"/>
      <c r="S81" s="23"/>
      <c r="T81" s="23"/>
      <c r="U81" s="23"/>
    </row>
    <row r="82" spans="1:21" s="24" customFormat="1" x14ac:dyDescent="0.25">
      <c r="C82" s="6"/>
      <c r="D82" s="84"/>
      <c r="E82" s="6">
        <f>SUM(E78:E81)</f>
        <v>167500</v>
      </c>
    </row>
    <row r="83" spans="1:21" s="24" customFormat="1" ht="15.75" thickBot="1" x14ac:dyDescent="0.3">
      <c r="C83" s="6"/>
      <c r="D83" s="84"/>
      <c r="E83" s="6"/>
    </row>
    <row r="84" spans="1:21" ht="15.75" thickBot="1" x14ac:dyDescent="0.3">
      <c r="A84" s="126"/>
      <c r="B84" s="296" t="s">
        <v>225</v>
      </c>
      <c r="C84" s="297"/>
      <c r="D84" s="298"/>
      <c r="E84" s="128">
        <f>E7+E9+E28+E35+E41+E47+E53+E59+E64+E70+E73+E76+E82</f>
        <v>479000</v>
      </c>
      <c r="G84" s="23"/>
      <c r="H84" s="23"/>
      <c r="I84" s="23"/>
      <c r="J84" s="23"/>
      <c r="K84" s="23"/>
      <c r="L84" s="23"/>
      <c r="M84" s="23"/>
      <c r="N84" s="23"/>
      <c r="O84" s="23"/>
      <c r="P84" s="23"/>
      <c r="Q84" s="23"/>
      <c r="R84" s="23"/>
      <c r="S84" s="23"/>
      <c r="T84" s="23"/>
      <c r="U84" s="23"/>
    </row>
    <row r="85" spans="1:21" s="24" customFormat="1" x14ac:dyDescent="0.25">
      <c r="C85" s="6"/>
      <c r="D85" s="84"/>
      <c r="E85" s="6"/>
    </row>
    <row r="86" spans="1:21" s="24" customFormat="1" ht="15.75" thickBot="1" x14ac:dyDescent="0.3">
      <c r="C86" s="6"/>
      <c r="D86" s="84"/>
      <c r="E86" s="6"/>
    </row>
    <row r="87" spans="1:21" s="24" customFormat="1" ht="15.75" thickBot="1" x14ac:dyDescent="0.3">
      <c r="A87" s="195"/>
      <c r="B87" s="296" t="s">
        <v>226</v>
      </c>
      <c r="C87" s="297"/>
      <c r="D87" s="298"/>
      <c r="E87" s="127">
        <f>SUM(E84,E16:E18)</f>
        <v>479000</v>
      </c>
      <c r="F87" s="89"/>
    </row>
    <row r="88" spans="1:21" s="24" customFormat="1" ht="15.75" thickBot="1" x14ac:dyDescent="0.3">
      <c r="A88" s="126"/>
      <c r="B88" s="296" t="s">
        <v>21</v>
      </c>
      <c r="C88" s="297"/>
      <c r="D88" s="298"/>
      <c r="E88" s="127">
        <f>E10+E15</f>
        <v>154500</v>
      </c>
    </row>
    <row r="89" spans="1:21" s="24" customFormat="1" ht="15.75" thickBot="1" x14ac:dyDescent="0.3">
      <c r="A89" s="126"/>
      <c r="B89" s="296" t="s">
        <v>220</v>
      </c>
      <c r="C89" s="297"/>
      <c r="D89" s="298"/>
      <c r="E89" s="127" t="s">
        <v>20</v>
      </c>
    </row>
    <row r="90" spans="1:21" s="24" customFormat="1" ht="15.75" thickBot="1" x14ac:dyDescent="0.3">
      <c r="C90" s="6"/>
      <c r="D90" s="128" t="s">
        <v>19</v>
      </c>
      <c r="E90" s="127">
        <f>E87+E88</f>
        <v>633500</v>
      </c>
      <c r="F90" s="89"/>
    </row>
    <row r="91" spans="1:21" s="24" customFormat="1" x14ac:dyDescent="0.25">
      <c r="C91" s="6"/>
      <c r="D91" s="16"/>
      <c r="E91" s="6"/>
    </row>
    <row r="92" spans="1:21" s="24" customFormat="1" ht="15.75" thickBot="1" x14ac:dyDescent="0.3">
      <c r="C92" s="6"/>
      <c r="D92" s="16"/>
      <c r="E92" s="6"/>
    </row>
    <row r="93" spans="1:21" ht="15.75" thickBot="1" x14ac:dyDescent="0.3">
      <c r="A93" s="129"/>
      <c r="B93" s="129" t="s">
        <v>227</v>
      </c>
      <c r="C93" s="130" t="s">
        <v>46</v>
      </c>
      <c r="D93" s="131" t="s">
        <v>99</v>
      </c>
      <c r="E93" s="132" t="s">
        <v>33</v>
      </c>
    </row>
    <row r="94" spans="1:21" x14ac:dyDescent="0.25">
      <c r="A94" s="23" t="s">
        <v>230</v>
      </c>
      <c r="B94" s="133" t="s">
        <v>221</v>
      </c>
      <c r="C94" s="134">
        <v>210</v>
      </c>
      <c r="D94" s="135">
        <v>250</v>
      </c>
      <c r="E94" s="136">
        <f>C94*D94</f>
        <v>52500</v>
      </c>
    </row>
    <row r="95" spans="1:21" x14ac:dyDescent="0.25">
      <c r="A95" s="23" t="s">
        <v>230</v>
      </c>
      <c r="B95" s="133" t="s">
        <v>222</v>
      </c>
      <c r="C95" s="134">
        <v>250</v>
      </c>
      <c r="D95" s="135">
        <v>80</v>
      </c>
      <c r="E95" s="136">
        <f t="shared" ref="E95" si="2">C95*D95</f>
        <v>20000</v>
      </c>
    </row>
    <row r="96" spans="1:21" x14ac:dyDescent="0.25">
      <c r="A96" s="14" t="s">
        <v>70</v>
      </c>
      <c r="B96" s="14" t="s">
        <v>70</v>
      </c>
      <c r="C96" s="137" t="s">
        <v>20</v>
      </c>
      <c r="D96" s="138" t="s">
        <v>20</v>
      </c>
      <c r="E96" s="139" t="s">
        <v>20</v>
      </c>
    </row>
    <row r="97" spans="1:21" x14ac:dyDescent="0.25">
      <c r="A97" s="23" t="s">
        <v>12</v>
      </c>
      <c r="B97" s="196" t="s">
        <v>100</v>
      </c>
      <c r="C97" s="134">
        <v>3000</v>
      </c>
      <c r="D97" s="135">
        <v>1</v>
      </c>
      <c r="E97" s="136">
        <f>D97*C97</f>
        <v>3000</v>
      </c>
    </row>
    <row r="98" spans="1:21" x14ac:dyDescent="0.25">
      <c r="A98" s="23" t="s">
        <v>12</v>
      </c>
      <c r="B98" s="196" t="s">
        <v>101</v>
      </c>
      <c r="C98" s="134">
        <v>6000</v>
      </c>
      <c r="D98" s="135">
        <v>1</v>
      </c>
      <c r="E98" s="136">
        <f>D98*C98</f>
        <v>6000</v>
      </c>
    </row>
    <row r="99" spans="1:21" ht="15.75" thickBot="1" x14ac:dyDescent="0.3">
      <c r="A99" s="23" t="s">
        <v>51</v>
      </c>
      <c r="B99" s="196" t="s">
        <v>219</v>
      </c>
      <c r="C99" s="134">
        <v>3000</v>
      </c>
      <c r="D99" s="135">
        <v>1</v>
      </c>
      <c r="E99" s="136">
        <f>D99*C99</f>
        <v>3000</v>
      </c>
    </row>
    <row r="100" spans="1:21" ht="15.75" thickBot="1" x14ac:dyDescent="0.3">
      <c r="A100" s="126"/>
      <c r="B100" s="140" t="s">
        <v>34</v>
      </c>
      <c r="C100" s="115"/>
      <c r="D100" s="116"/>
      <c r="E100" s="127">
        <f>SUM(E94:E99)</f>
        <v>84500</v>
      </c>
      <c r="F100" s="23"/>
      <c r="G100" s="23"/>
      <c r="H100" s="23"/>
      <c r="I100" s="23"/>
      <c r="J100" s="23"/>
      <c r="K100" s="23"/>
      <c r="L100" s="23"/>
      <c r="M100" s="23"/>
      <c r="N100" s="23"/>
      <c r="O100" s="23"/>
      <c r="P100" s="23"/>
      <c r="Q100" s="23"/>
      <c r="R100" s="23"/>
      <c r="S100" s="23"/>
      <c r="T100" s="23"/>
      <c r="U100" s="23"/>
    </row>
    <row r="101" spans="1:21" s="24" customFormat="1" x14ac:dyDescent="0.25">
      <c r="C101" s="6"/>
      <c r="D101" s="84"/>
      <c r="E101" s="6"/>
    </row>
    <row r="102" spans="1:21" s="24" customFormat="1" ht="15.75" thickBot="1" x14ac:dyDescent="0.3">
      <c r="C102" s="6"/>
      <c r="D102" s="84"/>
      <c r="E102" s="6"/>
    </row>
    <row r="103" spans="1:21" ht="15.75" thickBot="1" x14ac:dyDescent="0.3">
      <c r="A103" s="129"/>
      <c r="B103" s="129" t="s">
        <v>228</v>
      </c>
      <c r="C103" s="130" t="s">
        <v>46</v>
      </c>
      <c r="D103" s="131" t="s">
        <v>99</v>
      </c>
      <c r="E103" s="132" t="s">
        <v>33</v>
      </c>
    </row>
    <row r="104" spans="1:21" x14ac:dyDescent="0.25">
      <c r="A104" s="23" t="s">
        <v>230</v>
      </c>
      <c r="B104" s="133" t="s">
        <v>221</v>
      </c>
      <c r="C104" s="134">
        <v>210</v>
      </c>
      <c r="D104" s="135">
        <v>1</v>
      </c>
      <c r="E104" s="136">
        <f>C104*D104</f>
        <v>210</v>
      </c>
    </row>
    <row r="105" spans="1:21" x14ac:dyDescent="0.25">
      <c r="A105" s="23" t="s">
        <v>230</v>
      </c>
      <c r="B105" s="133" t="s">
        <v>222</v>
      </c>
      <c r="C105" s="134">
        <v>250</v>
      </c>
      <c r="D105" s="135">
        <v>1</v>
      </c>
      <c r="E105" s="136">
        <f t="shared" ref="E105" si="3">C105*D105</f>
        <v>250</v>
      </c>
    </row>
    <row r="106" spans="1:21" x14ac:dyDescent="0.25">
      <c r="A106" s="23" t="s">
        <v>229</v>
      </c>
      <c r="B106" s="196" t="s">
        <v>233</v>
      </c>
      <c r="C106" s="134">
        <v>3000</v>
      </c>
      <c r="D106" s="135">
        <v>1</v>
      </c>
      <c r="E106" s="136">
        <f>D106*C106</f>
        <v>3000</v>
      </c>
    </row>
    <row r="107" spans="1:21" x14ac:dyDescent="0.25">
      <c r="A107" s="14" t="s">
        <v>70</v>
      </c>
      <c r="B107" s="14" t="s">
        <v>70</v>
      </c>
      <c r="C107" s="137" t="s">
        <v>20</v>
      </c>
      <c r="D107" s="138" t="s">
        <v>20</v>
      </c>
      <c r="E107" s="139" t="s">
        <v>20</v>
      </c>
    </row>
    <row r="108" spans="1:21" x14ac:dyDescent="0.25">
      <c r="A108" s="23" t="s">
        <v>12</v>
      </c>
      <c r="B108" s="196" t="s">
        <v>100</v>
      </c>
      <c r="C108" s="134">
        <v>3000</v>
      </c>
      <c r="D108" s="135">
        <v>1</v>
      </c>
      <c r="E108" s="136">
        <f>D108*C108</f>
        <v>3000</v>
      </c>
    </row>
    <row r="109" spans="1:21" x14ac:dyDescent="0.25">
      <c r="A109" s="23" t="s">
        <v>12</v>
      </c>
      <c r="B109" s="196" t="s">
        <v>101</v>
      </c>
      <c r="C109" s="134">
        <v>6000</v>
      </c>
      <c r="D109" s="135">
        <v>1</v>
      </c>
      <c r="E109" s="136">
        <f>D109*C109</f>
        <v>6000</v>
      </c>
    </row>
    <row r="110" spans="1:21" ht="15.75" thickBot="1" x14ac:dyDescent="0.3">
      <c r="A110" s="23" t="s">
        <v>51</v>
      </c>
      <c r="B110" s="196" t="s">
        <v>219</v>
      </c>
      <c r="C110" s="134">
        <v>3000</v>
      </c>
      <c r="D110" s="135">
        <v>1</v>
      </c>
      <c r="E110" s="136">
        <f>D110*C110</f>
        <v>3000</v>
      </c>
    </row>
    <row r="111" spans="1:21" ht="15.75" thickBot="1" x14ac:dyDescent="0.3">
      <c r="A111" s="126"/>
      <c r="B111" s="140" t="s">
        <v>34</v>
      </c>
      <c r="C111" s="115"/>
      <c r="D111" s="116"/>
      <c r="E111" s="127">
        <f>SUM(E104:E110)</f>
        <v>15460</v>
      </c>
      <c r="F111" s="23"/>
      <c r="G111" s="23"/>
      <c r="H111" s="23"/>
      <c r="I111" s="23"/>
      <c r="J111" s="23"/>
      <c r="K111" s="23"/>
      <c r="L111" s="23"/>
      <c r="M111" s="23"/>
      <c r="N111" s="23"/>
      <c r="O111" s="23"/>
      <c r="P111" s="23"/>
      <c r="Q111" s="23"/>
      <c r="R111" s="23"/>
      <c r="S111" s="23"/>
      <c r="T111" s="23"/>
      <c r="U111" s="23"/>
    </row>
    <row r="112" spans="1:21" s="24" customFormat="1" x14ac:dyDescent="0.25">
      <c r="C112" s="6"/>
      <c r="D112" s="84"/>
      <c r="E112" s="6"/>
    </row>
    <row r="113" spans="3:5" s="24" customFormat="1" x14ac:dyDescent="0.25">
      <c r="C113" s="6"/>
      <c r="D113" s="84"/>
      <c r="E113" s="6"/>
    </row>
    <row r="114" spans="3:5" s="24" customFormat="1" x14ac:dyDescent="0.25">
      <c r="C114" s="6"/>
      <c r="D114" s="84"/>
      <c r="E114" s="6"/>
    </row>
    <row r="115" spans="3:5" s="24" customFormat="1" x14ac:dyDescent="0.25">
      <c r="C115" s="6"/>
      <c r="D115" s="84"/>
      <c r="E115" s="6"/>
    </row>
    <row r="116" spans="3:5" s="24" customFormat="1" x14ac:dyDescent="0.25">
      <c r="C116" s="6"/>
      <c r="D116" s="84"/>
      <c r="E116" s="6"/>
    </row>
    <row r="117" spans="3:5" s="24" customFormat="1" x14ac:dyDescent="0.25">
      <c r="C117" s="6"/>
      <c r="D117" s="84"/>
      <c r="E117" s="6"/>
    </row>
    <row r="118" spans="3:5" s="24" customFormat="1" x14ac:dyDescent="0.25">
      <c r="C118" s="6"/>
      <c r="D118" s="84"/>
      <c r="E118" s="6"/>
    </row>
    <row r="119" spans="3:5" s="24" customFormat="1" x14ac:dyDescent="0.25">
      <c r="C119" s="6"/>
      <c r="D119" s="84"/>
      <c r="E119" s="6"/>
    </row>
    <row r="120" spans="3:5" s="24" customFormat="1" x14ac:dyDescent="0.25">
      <c r="C120" s="6"/>
      <c r="D120" s="84"/>
      <c r="E120" s="6"/>
    </row>
    <row r="121" spans="3:5" s="24" customFormat="1" x14ac:dyDescent="0.25">
      <c r="C121" s="6"/>
      <c r="D121" s="84"/>
      <c r="E121" s="6"/>
    </row>
    <row r="122" spans="3:5" s="24" customFormat="1" x14ac:dyDescent="0.25">
      <c r="C122" s="6"/>
      <c r="D122" s="84"/>
      <c r="E122" s="6"/>
    </row>
    <row r="123" spans="3:5" s="24" customFormat="1" x14ac:dyDescent="0.25">
      <c r="C123" s="6"/>
      <c r="D123" s="84"/>
      <c r="E123" s="6"/>
    </row>
    <row r="124" spans="3:5" s="24" customFormat="1" x14ac:dyDescent="0.25">
      <c r="C124" s="6"/>
      <c r="D124" s="84"/>
      <c r="E124" s="6"/>
    </row>
    <row r="125" spans="3:5" s="24" customFormat="1" x14ac:dyDescent="0.25">
      <c r="C125" s="6"/>
      <c r="D125" s="84"/>
      <c r="E125" s="6"/>
    </row>
    <row r="126" spans="3:5" s="24" customFormat="1" x14ac:dyDescent="0.25">
      <c r="C126" s="6"/>
      <c r="D126" s="84"/>
      <c r="E126" s="6"/>
    </row>
    <row r="127" spans="3:5" s="24" customFormat="1" x14ac:dyDescent="0.25">
      <c r="C127" s="6"/>
      <c r="D127" s="84"/>
      <c r="E127" s="6"/>
    </row>
    <row r="128" spans="3:5" s="24" customFormat="1" x14ac:dyDescent="0.25">
      <c r="C128" s="6"/>
      <c r="D128" s="84"/>
      <c r="E128" s="6"/>
    </row>
    <row r="129" spans="3:5" s="24" customFormat="1" x14ac:dyDescent="0.25">
      <c r="C129" s="6"/>
      <c r="D129" s="84"/>
      <c r="E129" s="6"/>
    </row>
    <row r="130" spans="3:5" s="24" customFormat="1" x14ac:dyDescent="0.25">
      <c r="C130" s="6"/>
      <c r="D130" s="84"/>
      <c r="E130" s="6"/>
    </row>
    <row r="131" spans="3:5" s="24" customFormat="1" x14ac:dyDescent="0.25">
      <c r="C131" s="6"/>
      <c r="D131" s="84"/>
      <c r="E131" s="6"/>
    </row>
    <row r="132" spans="3:5" s="24" customFormat="1" x14ac:dyDescent="0.25">
      <c r="C132" s="6"/>
      <c r="D132" s="84"/>
      <c r="E132" s="6"/>
    </row>
    <row r="133" spans="3:5" s="24" customFormat="1" x14ac:dyDescent="0.25">
      <c r="C133" s="6"/>
      <c r="D133" s="84"/>
      <c r="E133" s="6"/>
    </row>
    <row r="134" spans="3:5" s="24" customFormat="1" x14ac:dyDescent="0.25">
      <c r="C134" s="6"/>
      <c r="D134" s="84"/>
      <c r="E134" s="6"/>
    </row>
    <row r="135" spans="3:5" s="24" customFormat="1" x14ac:dyDescent="0.25">
      <c r="C135" s="6"/>
      <c r="D135" s="84"/>
      <c r="E135" s="6"/>
    </row>
    <row r="136" spans="3:5" s="24" customFormat="1" x14ac:dyDescent="0.25">
      <c r="C136" s="6"/>
      <c r="D136" s="84"/>
      <c r="E136" s="6"/>
    </row>
    <row r="137" spans="3:5" s="24" customFormat="1" x14ac:dyDescent="0.25">
      <c r="C137" s="6"/>
      <c r="D137" s="84"/>
      <c r="E137" s="6"/>
    </row>
    <row r="138" spans="3:5" s="24" customFormat="1" x14ac:dyDescent="0.25">
      <c r="C138" s="6"/>
      <c r="D138" s="84"/>
      <c r="E138" s="6"/>
    </row>
    <row r="139" spans="3:5" s="24" customFormat="1" x14ac:dyDescent="0.25">
      <c r="C139" s="6"/>
      <c r="D139" s="84"/>
      <c r="E139" s="6"/>
    </row>
    <row r="140" spans="3:5" s="24" customFormat="1" x14ac:dyDescent="0.25">
      <c r="C140" s="6"/>
      <c r="D140" s="84"/>
      <c r="E140" s="6"/>
    </row>
    <row r="141" spans="3:5" s="24" customFormat="1" x14ac:dyDescent="0.25">
      <c r="C141" s="6"/>
      <c r="D141" s="84"/>
      <c r="E141" s="6"/>
    </row>
    <row r="142" spans="3:5" s="24" customFormat="1" x14ac:dyDescent="0.25">
      <c r="C142" s="6"/>
      <c r="D142" s="84"/>
      <c r="E142" s="6"/>
    </row>
    <row r="143" spans="3:5" s="24" customFormat="1" x14ac:dyDescent="0.25">
      <c r="C143" s="6"/>
      <c r="D143" s="84"/>
      <c r="E143" s="6"/>
    </row>
    <row r="144" spans="3:5" s="24" customFormat="1" x14ac:dyDescent="0.25">
      <c r="C144" s="6"/>
      <c r="D144" s="84"/>
      <c r="E144" s="6"/>
    </row>
    <row r="145" spans="3:5" s="24" customFormat="1" x14ac:dyDescent="0.25">
      <c r="C145" s="6"/>
      <c r="D145" s="84"/>
      <c r="E145" s="6"/>
    </row>
    <row r="146" spans="3:5" s="24" customFormat="1" x14ac:dyDescent="0.25">
      <c r="C146" s="6"/>
      <c r="D146" s="84"/>
      <c r="E146" s="6"/>
    </row>
    <row r="147" spans="3:5" s="24" customFormat="1" x14ac:dyDescent="0.25">
      <c r="C147" s="6"/>
      <c r="D147" s="84"/>
      <c r="E147" s="6"/>
    </row>
    <row r="148" spans="3:5" s="24" customFormat="1" x14ac:dyDescent="0.25">
      <c r="C148" s="6"/>
      <c r="D148" s="84"/>
      <c r="E148" s="6"/>
    </row>
    <row r="149" spans="3:5" s="24" customFormat="1" x14ac:dyDescent="0.25">
      <c r="C149" s="6"/>
      <c r="D149" s="84"/>
      <c r="E149" s="6"/>
    </row>
    <row r="150" spans="3:5" s="24" customFormat="1" x14ac:dyDescent="0.25">
      <c r="C150" s="6"/>
      <c r="D150" s="84"/>
      <c r="E150" s="6"/>
    </row>
    <row r="151" spans="3:5" s="24" customFormat="1" x14ac:dyDescent="0.25">
      <c r="C151" s="6"/>
      <c r="D151" s="84"/>
      <c r="E151" s="6"/>
    </row>
    <row r="152" spans="3:5" s="24" customFormat="1" x14ac:dyDescent="0.25">
      <c r="C152" s="6"/>
      <c r="D152" s="84"/>
      <c r="E152" s="6"/>
    </row>
    <row r="153" spans="3:5" s="24" customFormat="1" x14ac:dyDescent="0.25">
      <c r="C153" s="6"/>
      <c r="D153" s="84"/>
      <c r="E153" s="6"/>
    </row>
    <row r="154" spans="3:5" s="24" customFormat="1" x14ac:dyDescent="0.25">
      <c r="C154" s="6"/>
      <c r="D154" s="84"/>
      <c r="E154" s="6"/>
    </row>
    <row r="155" spans="3:5" s="24" customFormat="1" x14ac:dyDescent="0.25">
      <c r="C155" s="6"/>
      <c r="D155" s="84"/>
      <c r="E155" s="6"/>
    </row>
    <row r="156" spans="3:5" s="24" customFormat="1" x14ac:dyDescent="0.25">
      <c r="C156" s="6"/>
      <c r="D156" s="84"/>
      <c r="E156" s="6"/>
    </row>
    <row r="157" spans="3:5" s="24" customFormat="1" x14ac:dyDescent="0.25">
      <c r="C157" s="6"/>
      <c r="D157" s="84"/>
      <c r="E157" s="6"/>
    </row>
    <row r="158" spans="3:5" s="24" customFormat="1" x14ac:dyDescent="0.25">
      <c r="C158" s="6"/>
      <c r="D158" s="84"/>
      <c r="E158" s="6"/>
    </row>
    <row r="159" spans="3:5" s="24" customFormat="1" x14ac:dyDescent="0.25">
      <c r="C159" s="6"/>
      <c r="D159" s="84"/>
      <c r="E159" s="6"/>
    </row>
    <row r="160" spans="3:5" s="24" customFormat="1" x14ac:dyDescent="0.25">
      <c r="C160" s="6"/>
      <c r="D160" s="84"/>
      <c r="E160" s="6"/>
    </row>
    <row r="161" spans="3:5" s="24" customFormat="1" x14ac:dyDescent="0.25">
      <c r="C161" s="6"/>
      <c r="D161" s="84"/>
      <c r="E161" s="6"/>
    </row>
    <row r="162" spans="3:5" s="24" customFormat="1" x14ac:dyDescent="0.25">
      <c r="C162" s="6"/>
      <c r="D162" s="84"/>
      <c r="E162" s="6"/>
    </row>
  </sheetData>
  <mergeCells count="4">
    <mergeCell ref="B87:D87"/>
    <mergeCell ref="B88:D88"/>
    <mergeCell ref="B89:D89"/>
    <mergeCell ref="B84:D84"/>
  </mergeCells>
  <conditionalFormatting sqref="G39:G45 G2:G3 G85:G95 G28:G33 G14:G19 G98:G102 G112:G1048576">
    <cfRule type="cellIs" dxfId="21" priority="19" operator="greaterThan">
      <formula>0</formula>
    </cfRule>
    <cfRule type="cellIs" dxfId="20" priority="20" operator="lessThan">
      <formula>0</formula>
    </cfRule>
  </conditionalFormatting>
  <conditionalFormatting sqref="G96">
    <cfRule type="cellIs" dxfId="19" priority="15" operator="greaterThan">
      <formula>0</formula>
    </cfRule>
    <cfRule type="cellIs" dxfId="18" priority="16" operator="lessThan">
      <formula>0</formula>
    </cfRule>
  </conditionalFormatting>
  <conditionalFormatting sqref="G97">
    <cfRule type="cellIs" dxfId="17" priority="13" operator="greaterThan">
      <formula>0</formula>
    </cfRule>
    <cfRule type="cellIs" dxfId="16" priority="14" operator="lessThan">
      <formula>0</formula>
    </cfRule>
  </conditionalFormatting>
  <conditionalFormatting sqref="G21">
    <cfRule type="cellIs" dxfId="15" priority="11" operator="greaterThan">
      <formula>0</formula>
    </cfRule>
    <cfRule type="cellIs" dxfId="14" priority="12" operator="lessThan">
      <formula>0</formula>
    </cfRule>
  </conditionalFormatting>
  <conditionalFormatting sqref="G103:G105 G109:G111">
    <cfRule type="cellIs" dxfId="13" priority="9" operator="greaterThan">
      <formula>0</formula>
    </cfRule>
    <cfRule type="cellIs" dxfId="12" priority="10" operator="lessThan">
      <formula>0</formula>
    </cfRule>
  </conditionalFormatting>
  <conditionalFormatting sqref="G107">
    <cfRule type="cellIs" dxfId="11" priority="5" operator="greaterThan">
      <formula>0</formula>
    </cfRule>
    <cfRule type="cellIs" dxfId="10" priority="6" operator="lessThan">
      <formula>0</formula>
    </cfRule>
  </conditionalFormatting>
  <conditionalFormatting sqref="G108">
    <cfRule type="cellIs" dxfId="9" priority="3" operator="greaterThan">
      <formula>0</formula>
    </cfRule>
    <cfRule type="cellIs" dxfId="8" priority="4" operator="lessThan">
      <formula>0</formula>
    </cfRule>
  </conditionalFormatting>
  <conditionalFormatting sqref="G106">
    <cfRule type="cellIs" dxfId="7" priority="1" operator="greaterThan">
      <formula>0</formula>
    </cfRule>
    <cfRule type="cellIs" dxfId="6" priority="2" operator="lessThan">
      <formula>0</formula>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tabSelected="1" topLeftCell="C38" zoomScale="140" zoomScaleNormal="140" zoomScalePageLayoutView="90" workbookViewId="0">
      <selection activeCell="F47" sqref="F47"/>
    </sheetView>
  </sheetViews>
  <sheetFormatPr defaultColWidth="8.85546875" defaultRowHeight="15" x14ac:dyDescent="0.25"/>
  <cols>
    <col min="1" max="1" width="30.140625" style="23" customWidth="1"/>
    <col min="2" max="2" width="83.85546875" style="23" customWidth="1"/>
    <col min="3" max="3" width="14.85546875" style="5" customWidth="1"/>
    <col min="4" max="4" width="15.28515625" style="90" customWidth="1"/>
    <col min="5" max="5" width="16.7109375" style="5" customWidth="1"/>
    <col min="6" max="6" width="81" style="24" customWidth="1"/>
    <col min="7" max="7" width="15.42578125" style="24" customWidth="1"/>
    <col min="8" max="8" width="15" style="24" bestFit="1" customWidth="1"/>
    <col min="9" max="21" width="8.85546875" style="24"/>
    <col min="22" max="16384" width="8.85546875" style="23"/>
  </cols>
  <sheetData>
    <row r="1" spans="1:8" s="24" customFormat="1" ht="21.75" thickBot="1" x14ac:dyDescent="0.4">
      <c r="A1" s="249" t="s">
        <v>15</v>
      </c>
      <c r="B1" s="250" t="s">
        <v>632</v>
      </c>
      <c r="C1" s="251" t="s">
        <v>633</v>
      </c>
      <c r="D1" s="251" t="s">
        <v>634</v>
      </c>
      <c r="E1" s="251" t="s">
        <v>627</v>
      </c>
      <c r="G1" s="284" t="s">
        <v>710</v>
      </c>
      <c r="H1" s="285">
        <v>195</v>
      </c>
    </row>
    <row r="2" spans="1:8" ht="30" x14ac:dyDescent="0.25">
      <c r="A2" s="80" t="s">
        <v>32</v>
      </c>
      <c r="B2" s="247" t="s">
        <v>750</v>
      </c>
      <c r="C2" s="216">
        <f>$H$1</f>
        <v>195</v>
      </c>
      <c r="D2" s="217">
        <v>1</v>
      </c>
      <c r="E2" s="120">
        <f>D2*C2</f>
        <v>195</v>
      </c>
      <c r="F2" s="81"/>
    </row>
    <row r="3" spans="1:8" ht="30" x14ac:dyDescent="0.25">
      <c r="A3" s="82"/>
      <c r="B3" s="248" t="s">
        <v>755</v>
      </c>
      <c r="C3" s="300">
        <f t="shared" ref="C3:C8" si="0">$H$1</f>
        <v>195</v>
      </c>
      <c r="D3" s="9">
        <v>2</v>
      </c>
      <c r="E3" s="110">
        <f>D3*C3</f>
        <v>390</v>
      </c>
      <c r="F3" s="81"/>
    </row>
    <row r="4" spans="1:8" x14ac:dyDescent="0.25">
      <c r="A4" s="82"/>
      <c r="B4" s="248" t="s">
        <v>751</v>
      </c>
      <c r="C4" s="300">
        <f t="shared" si="0"/>
        <v>195</v>
      </c>
      <c r="D4" s="9">
        <v>2</v>
      </c>
      <c r="E4" s="110">
        <f t="shared" ref="E4:E8" si="1">D4*C4</f>
        <v>390</v>
      </c>
      <c r="F4" s="81"/>
    </row>
    <row r="5" spans="1:8" x14ac:dyDescent="0.25">
      <c r="A5" s="82"/>
      <c r="B5" s="248" t="s">
        <v>752</v>
      </c>
      <c r="C5" s="300">
        <f t="shared" si="0"/>
        <v>195</v>
      </c>
      <c r="D5" s="9">
        <v>4</v>
      </c>
      <c r="E5" s="110">
        <f t="shared" si="1"/>
        <v>780</v>
      </c>
      <c r="F5" s="81"/>
    </row>
    <row r="6" spans="1:8" x14ac:dyDescent="0.25">
      <c r="A6" s="82"/>
      <c r="B6" s="299" t="s">
        <v>754</v>
      </c>
      <c r="C6" s="300">
        <f t="shared" si="0"/>
        <v>195</v>
      </c>
      <c r="D6" s="9">
        <v>6</v>
      </c>
      <c r="E6" s="110">
        <f t="shared" si="1"/>
        <v>1170</v>
      </c>
      <c r="F6" s="81"/>
    </row>
    <row r="7" spans="1:8" x14ac:dyDescent="0.25">
      <c r="A7" s="82"/>
      <c r="B7" s="299" t="s">
        <v>753</v>
      </c>
      <c r="C7" s="300">
        <f t="shared" si="0"/>
        <v>195</v>
      </c>
      <c r="D7" s="9">
        <v>2</v>
      </c>
      <c r="E7" s="110">
        <f t="shared" si="1"/>
        <v>390</v>
      </c>
      <c r="F7" s="81"/>
    </row>
    <row r="8" spans="1:8" ht="15.75" thickBot="1" x14ac:dyDescent="0.3">
      <c r="A8" s="83"/>
      <c r="B8" s="268" t="s">
        <v>714</v>
      </c>
      <c r="C8" s="300">
        <f t="shared" si="0"/>
        <v>195</v>
      </c>
      <c r="D8" s="170">
        <v>1</v>
      </c>
      <c r="E8" s="218">
        <f t="shared" si="1"/>
        <v>195</v>
      </c>
    </row>
    <row r="9" spans="1:8" s="24" customFormat="1" ht="15.75" thickBot="1" x14ac:dyDescent="0.3">
      <c r="A9" s="252"/>
      <c r="B9" s="253" t="s">
        <v>34</v>
      </c>
      <c r="C9" s="254"/>
      <c r="D9" s="270">
        <f>SUM(D2:D8)</f>
        <v>18</v>
      </c>
      <c r="E9" s="307">
        <f>SUM(E2:E8)</f>
        <v>3510</v>
      </c>
    </row>
    <row r="10" spans="1:8" s="24" customFormat="1" ht="15.75" thickBot="1" x14ac:dyDescent="0.3">
      <c r="A10" s="84"/>
      <c r="C10" s="16"/>
      <c r="D10" s="84"/>
      <c r="E10" s="16"/>
    </row>
    <row r="11" spans="1:8" ht="30" x14ac:dyDescent="0.25">
      <c r="A11" s="301" t="s">
        <v>756</v>
      </c>
      <c r="B11" s="65" t="s">
        <v>757</v>
      </c>
      <c r="C11" s="118">
        <f>$H$1</f>
        <v>195</v>
      </c>
      <c r="D11" s="119">
        <v>4</v>
      </c>
      <c r="E11" s="120">
        <f>C11*D11</f>
        <v>780</v>
      </c>
    </row>
    <row r="12" spans="1:8" x14ac:dyDescent="0.25">
      <c r="A12" s="19"/>
      <c r="B12" s="58" t="s">
        <v>758</v>
      </c>
      <c r="C12" s="108">
        <f t="shared" ref="C12:C20" si="2">$H$1</f>
        <v>195</v>
      </c>
      <c r="D12" s="109">
        <v>8</v>
      </c>
      <c r="E12" s="110">
        <f>D12*C12</f>
        <v>1560</v>
      </c>
    </row>
    <row r="13" spans="1:8" ht="30" x14ac:dyDescent="0.25">
      <c r="A13" s="19"/>
      <c r="B13" s="58" t="s">
        <v>759</v>
      </c>
      <c r="C13" s="108">
        <f t="shared" si="2"/>
        <v>195</v>
      </c>
      <c r="D13" s="9">
        <v>6</v>
      </c>
      <c r="E13" s="110">
        <f t="shared" ref="E13:E19" si="3">D13*C13</f>
        <v>1170</v>
      </c>
    </row>
    <row r="14" spans="1:8" x14ac:dyDescent="0.25">
      <c r="A14" s="19"/>
      <c r="B14" s="302" t="s">
        <v>760</v>
      </c>
      <c r="C14" s="108">
        <f t="shared" si="2"/>
        <v>195</v>
      </c>
      <c r="D14" s="9">
        <v>4</v>
      </c>
      <c r="E14" s="110">
        <f t="shared" si="3"/>
        <v>780</v>
      </c>
    </row>
    <row r="15" spans="1:8" x14ac:dyDescent="0.25">
      <c r="A15" s="19"/>
      <c r="B15" s="302" t="s">
        <v>761</v>
      </c>
      <c r="C15" s="108">
        <f t="shared" si="2"/>
        <v>195</v>
      </c>
      <c r="D15" s="9">
        <v>4</v>
      </c>
      <c r="E15" s="110">
        <f t="shared" si="3"/>
        <v>780</v>
      </c>
    </row>
    <row r="16" spans="1:8" ht="30" x14ac:dyDescent="0.25">
      <c r="A16" s="19"/>
      <c r="B16" s="302" t="s">
        <v>773</v>
      </c>
      <c r="C16" s="108">
        <f t="shared" si="2"/>
        <v>195</v>
      </c>
      <c r="D16" s="9">
        <v>4</v>
      </c>
      <c r="E16" s="110">
        <f t="shared" si="3"/>
        <v>780</v>
      </c>
    </row>
    <row r="17" spans="1:21" x14ac:dyDescent="0.25">
      <c r="A17" s="19"/>
      <c r="B17" s="58" t="s">
        <v>749</v>
      </c>
      <c r="C17" s="108">
        <f t="shared" si="2"/>
        <v>195</v>
      </c>
      <c r="D17" s="9">
        <v>16</v>
      </c>
      <c r="E17" s="110">
        <f t="shared" si="3"/>
        <v>3120</v>
      </c>
    </row>
    <row r="18" spans="1:21" x14ac:dyDescent="0.25">
      <c r="A18" s="19"/>
      <c r="B18" s="248" t="s">
        <v>762</v>
      </c>
      <c r="C18" s="108">
        <f t="shared" si="2"/>
        <v>195</v>
      </c>
      <c r="D18" s="9">
        <v>16</v>
      </c>
      <c r="E18" s="110">
        <f t="shared" ref="E18" si="4">D18*C18</f>
        <v>3120</v>
      </c>
    </row>
    <row r="19" spans="1:21" s="313" customFormat="1" ht="30" x14ac:dyDescent="0.25">
      <c r="A19" s="19"/>
      <c r="B19" s="299" t="s">
        <v>763</v>
      </c>
      <c r="C19" s="108">
        <f t="shared" si="2"/>
        <v>195</v>
      </c>
      <c r="D19" s="9">
        <v>16</v>
      </c>
      <c r="E19" s="110">
        <f t="shared" si="3"/>
        <v>3120</v>
      </c>
      <c r="F19" s="149"/>
      <c r="G19" s="149"/>
      <c r="H19" s="149"/>
      <c r="I19" s="149"/>
      <c r="J19" s="149"/>
      <c r="K19" s="149"/>
      <c r="L19" s="149"/>
      <c r="M19" s="149"/>
      <c r="N19" s="149"/>
      <c r="O19" s="149"/>
      <c r="P19" s="149"/>
      <c r="Q19" s="149"/>
      <c r="R19" s="149"/>
      <c r="S19" s="149"/>
      <c r="T19" s="149"/>
      <c r="U19" s="149"/>
    </row>
    <row r="20" spans="1:21" ht="30.75" thickBot="1" x14ac:dyDescent="0.3">
      <c r="A20" s="175"/>
      <c r="B20" s="268" t="s">
        <v>772</v>
      </c>
      <c r="C20" s="169">
        <f t="shared" si="2"/>
        <v>195</v>
      </c>
      <c r="D20" s="170">
        <v>16</v>
      </c>
      <c r="E20" s="110">
        <f t="shared" ref="E20" si="5">D20*C20</f>
        <v>3120</v>
      </c>
    </row>
    <row r="21" spans="1:21" s="24" customFormat="1" ht="15" customHeight="1" thickBot="1" x14ac:dyDescent="0.3">
      <c r="A21" s="273"/>
      <c r="B21" s="274" t="s">
        <v>34</v>
      </c>
      <c r="C21" s="275"/>
      <c r="D21" s="276">
        <f>SUM(D11:D19)</f>
        <v>78</v>
      </c>
      <c r="E21" s="307">
        <f>SUM(E11:E19)</f>
        <v>15210</v>
      </c>
      <c r="F21" s="85"/>
    </row>
    <row r="22" spans="1:21" s="24" customFormat="1" ht="15" customHeight="1" thickBot="1" x14ac:dyDescent="0.3">
      <c r="A22" s="84"/>
      <c r="C22" s="16"/>
      <c r="D22" s="84"/>
      <c r="E22" s="16"/>
    </row>
    <row r="23" spans="1:21" s="85" customFormat="1" x14ac:dyDescent="0.25">
      <c r="A23" s="80" t="s">
        <v>635</v>
      </c>
      <c r="B23" s="94" t="s">
        <v>595</v>
      </c>
      <c r="C23" s="95">
        <f>$H$1</f>
        <v>195</v>
      </c>
      <c r="D23" s="96">
        <v>4</v>
      </c>
      <c r="E23" s="97">
        <f>D23*C23</f>
        <v>780</v>
      </c>
      <c r="F23" s="24"/>
      <c r="G23" s="24"/>
      <c r="H23" s="24"/>
      <c r="I23" s="24"/>
      <c r="J23" s="24"/>
      <c r="K23" s="24"/>
      <c r="L23" s="24"/>
      <c r="M23" s="24"/>
      <c r="N23" s="24"/>
      <c r="O23" s="24"/>
      <c r="P23" s="24"/>
      <c r="Q23" s="24"/>
      <c r="R23" s="24"/>
      <c r="S23" s="24"/>
      <c r="T23" s="24"/>
      <c r="U23" s="24"/>
    </row>
    <row r="24" spans="1:21" s="85" customFormat="1" x14ac:dyDescent="0.25">
      <c r="A24" s="82"/>
      <c r="B24" s="303" t="s">
        <v>653</v>
      </c>
      <c r="C24" s="98">
        <f>$H$1</f>
        <v>195</v>
      </c>
      <c r="D24" s="99">
        <v>4</v>
      </c>
      <c r="E24" s="100">
        <f>D24*C24</f>
        <v>780</v>
      </c>
      <c r="F24" s="24"/>
      <c r="G24" s="24"/>
      <c r="H24" s="24"/>
      <c r="I24" s="24"/>
      <c r="J24" s="24"/>
      <c r="K24" s="24"/>
      <c r="L24" s="24"/>
      <c r="M24" s="24"/>
      <c r="N24" s="24"/>
      <c r="O24" s="24"/>
      <c r="P24" s="24"/>
      <c r="Q24" s="24"/>
      <c r="R24" s="24"/>
      <c r="S24" s="24"/>
      <c r="T24" s="24"/>
      <c r="U24" s="24"/>
    </row>
    <row r="25" spans="1:21" s="85" customFormat="1" x14ac:dyDescent="0.25">
      <c r="A25" s="82"/>
      <c r="B25" s="303" t="s">
        <v>765</v>
      </c>
      <c r="C25" s="98">
        <f t="shared" ref="C25:C29" si="6">$H$1</f>
        <v>195</v>
      </c>
      <c r="D25" s="99">
        <v>4</v>
      </c>
      <c r="E25" s="100">
        <f t="shared" ref="E25" si="7">D25*C25</f>
        <v>780</v>
      </c>
      <c r="F25" s="24"/>
      <c r="G25" s="24"/>
      <c r="H25" s="24"/>
      <c r="I25" s="24"/>
      <c r="J25" s="24"/>
      <c r="K25" s="24"/>
      <c r="L25" s="24"/>
      <c r="M25" s="24"/>
      <c r="N25" s="24"/>
      <c r="O25" s="24"/>
      <c r="P25" s="24"/>
      <c r="Q25" s="24"/>
      <c r="R25" s="24"/>
      <c r="S25" s="24"/>
      <c r="T25" s="24"/>
      <c r="U25" s="24"/>
    </row>
    <row r="26" spans="1:21" s="85" customFormat="1" x14ac:dyDescent="0.25">
      <c r="A26" s="82"/>
      <c r="B26" s="219" t="s">
        <v>596</v>
      </c>
      <c r="C26" s="98">
        <f t="shared" si="6"/>
        <v>195</v>
      </c>
      <c r="D26" s="99">
        <v>2</v>
      </c>
      <c r="E26" s="100">
        <f>D26*C26</f>
        <v>390</v>
      </c>
      <c r="F26" s="24"/>
      <c r="G26" s="24"/>
      <c r="H26" s="24"/>
      <c r="I26" s="24"/>
      <c r="J26" s="24"/>
      <c r="K26" s="24"/>
      <c r="L26" s="24"/>
      <c r="M26" s="24"/>
      <c r="N26" s="24"/>
      <c r="O26" s="24"/>
      <c r="P26" s="24"/>
      <c r="Q26" s="24"/>
      <c r="R26" s="24"/>
      <c r="S26" s="24"/>
      <c r="T26" s="24"/>
      <c r="U26" s="24"/>
    </row>
    <row r="27" spans="1:21" s="85" customFormat="1" x14ac:dyDescent="0.25">
      <c r="A27" s="82"/>
      <c r="B27" s="303" t="s">
        <v>716</v>
      </c>
      <c r="C27" s="98">
        <f t="shared" si="6"/>
        <v>195</v>
      </c>
      <c r="D27" s="99">
        <v>4</v>
      </c>
      <c r="E27" s="100">
        <f>D27*C27</f>
        <v>780</v>
      </c>
      <c r="F27" s="24"/>
      <c r="G27" s="24"/>
      <c r="H27" s="24"/>
      <c r="I27" s="24"/>
      <c r="J27" s="24"/>
      <c r="K27" s="24"/>
      <c r="L27" s="24"/>
      <c r="M27" s="24"/>
      <c r="N27" s="24"/>
      <c r="O27" s="24"/>
      <c r="P27" s="24"/>
      <c r="Q27" s="24"/>
      <c r="R27" s="24"/>
      <c r="S27" s="24"/>
      <c r="T27" s="24"/>
      <c r="U27" s="24"/>
    </row>
    <row r="28" spans="1:21" s="85" customFormat="1" x14ac:dyDescent="0.25">
      <c r="A28" s="82"/>
      <c r="B28" s="219" t="s">
        <v>764</v>
      </c>
      <c r="C28" s="98">
        <f t="shared" si="6"/>
        <v>195</v>
      </c>
      <c r="D28" s="99">
        <v>4</v>
      </c>
      <c r="E28" s="100">
        <f t="shared" ref="E28:E29" si="8">D28*C28</f>
        <v>780</v>
      </c>
      <c r="F28" s="24"/>
      <c r="G28" s="24"/>
      <c r="H28" s="24"/>
      <c r="I28" s="24"/>
      <c r="J28" s="24"/>
      <c r="K28" s="24"/>
      <c r="L28" s="24"/>
      <c r="M28" s="24"/>
      <c r="N28" s="24"/>
      <c r="O28" s="24"/>
      <c r="P28" s="24"/>
      <c r="Q28" s="24"/>
      <c r="R28" s="24"/>
      <c r="S28" s="24"/>
      <c r="T28" s="24"/>
      <c r="U28" s="24"/>
    </row>
    <row r="29" spans="1:21" s="85" customFormat="1" ht="30.75" thickBot="1" x14ac:dyDescent="0.3">
      <c r="A29" s="82"/>
      <c r="B29" s="304" t="s">
        <v>766</v>
      </c>
      <c r="C29" s="159">
        <f t="shared" si="6"/>
        <v>195</v>
      </c>
      <c r="D29" s="99">
        <v>8</v>
      </c>
      <c r="E29" s="100">
        <f t="shared" si="8"/>
        <v>1560</v>
      </c>
      <c r="F29" s="24"/>
      <c r="G29" s="24"/>
      <c r="H29" s="24"/>
      <c r="I29" s="24"/>
      <c r="J29" s="24"/>
      <c r="K29" s="24"/>
      <c r="L29" s="24"/>
      <c r="M29" s="24"/>
      <c r="N29" s="24"/>
      <c r="O29" s="24"/>
      <c r="P29" s="24"/>
      <c r="Q29" s="24"/>
      <c r="R29" s="24"/>
      <c r="S29" s="24"/>
      <c r="T29" s="24"/>
      <c r="U29" s="24"/>
    </row>
    <row r="30" spans="1:21" s="24" customFormat="1" ht="15.75" thickBot="1" x14ac:dyDescent="0.3">
      <c r="A30" s="252"/>
      <c r="B30" s="253" t="s">
        <v>34</v>
      </c>
      <c r="C30" s="254"/>
      <c r="D30" s="270">
        <f>SUM(D23:D29)</f>
        <v>30</v>
      </c>
      <c r="E30" s="307">
        <f>SUM(E23:E29)</f>
        <v>5850</v>
      </c>
    </row>
    <row r="31" spans="1:21" s="24" customFormat="1" ht="15.75" thickBot="1" x14ac:dyDescent="0.3">
      <c r="A31" s="84"/>
      <c r="C31" s="16"/>
      <c r="D31" s="84"/>
      <c r="E31" s="16"/>
    </row>
    <row r="32" spans="1:21" x14ac:dyDescent="0.25">
      <c r="A32" s="255" t="s">
        <v>767</v>
      </c>
      <c r="B32" s="221" t="s">
        <v>768</v>
      </c>
      <c r="C32" s="172">
        <f>$H$1</f>
        <v>195</v>
      </c>
      <c r="D32" s="141">
        <v>2</v>
      </c>
      <c r="E32" s="97">
        <f>D32*C32</f>
        <v>390</v>
      </c>
    </row>
    <row r="33" spans="1:21" ht="15.75" thickBot="1" x14ac:dyDescent="0.3">
      <c r="A33" s="83"/>
      <c r="B33" s="305" t="s">
        <v>769</v>
      </c>
      <c r="C33" s="306">
        <f>$H$1</f>
        <v>195</v>
      </c>
      <c r="D33" s="143">
        <v>1</v>
      </c>
      <c r="E33" s="161">
        <f>D33*C33</f>
        <v>195</v>
      </c>
    </row>
    <row r="34" spans="1:21" s="24" customFormat="1" ht="15.75" thickBot="1" x14ac:dyDescent="0.3">
      <c r="A34" s="252"/>
      <c r="B34" s="253" t="s">
        <v>34</v>
      </c>
      <c r="C34" s="254"/>
      <c r="D34" s="270">
        <f>SUM(D32:D33)</f>
        <v>3</v>
      </c>
      <c r="E34" s="307">
        <f>SUM(E32:E33)</f>
        <v>585</v>
      </c>
    </row>
    <row r="35" spans="1:21" s="24" customFormat="1" ht="15.75" thickBot="1" x14ac:dyDescent="0.3">
      <c r="A35" s="84"/>
      <c r="C35" s="16"/>
      <c r="D35" s="84"/>
      <c r="E35" s="16"/>
    </row>
    <row r="36" spans="1:21" x14ac:dyDescent="0.25">
      <c r="A36" s="255" t="s">
        <v>774</v>
      </c>
      <c r="B36" s="221" t="s">
        <v>778</v>
      </c>
      <c r="C36" s="172">
        <f>$H$1</f>
        <v>195</v>
      </c>
      <c r="D36" s="141">
        <v>3</v>
      </c>
      <c r="E36" s="97">
        <f>D36*C36</f>
        <v>585</v>
      </c>
    </row>
    <row r="37" spans="1:21" ht="15.75" thickBot="1" x14ac:dyDescent="0.3">
      <c r="A37" s="83"/>
      <c r="B37" s="220" t="s">
        <v>775</v>
      </c>
      <c r="C37" s="164">
        <f>$H$1</f>
        <v>195</v>
      </c>
      <c r="D37" s="143">
        <v>5</v>
      </c>
      <c r="E37" s="161">
        <f>D37*C37</f>
        <v>975</v>
      </c>
    </row>
    <row r="38" spans="1:21" s="24" customFormat="1" ht="15.75" thickBot="1" x14ac:dyDescent="0.3">
      <c r="A38" s="252"/>
      <c r="B38" s="253" t="s">
        <v>34</v>
      </c>
      <c r="C38" s="254"/>
      <c r="D38" s="270">
        <f>SUM(D36:D37)</f>
        <v>8</v>
      </c>
      <c r="E38" s="307">
        <f>SUM(E36:E37)</f>
        <v>1560</v>
      </c>
    </row>
    <row r="39" spans="1:21" ht="15.75" thickBot="1" x14ac:dyDescent="0.3">
      <c r="A39" s="6"/>
      <c r="B39" s="6"/>
      <c r="C39" s="6"/>
      <c r="D39" s="6"/>
      <c r="E39" s="125"/>
      <c r="F39" s="124"/>
      <c r="H39" s="23"/>
      <c r="I39" s="23"/>
      <c r="J39" s="23"/>
      <c r="K39" s="23"/>
      <c r="L39" s="23"/>
      <c r="M39" s="23"/>
      <c r="N39" s="23"/>
      <c r="O39" s="23"/>
      <c r="P39" s="23"/>
      <c r="Q39" s="23"/>
      <c r="R39" s="23"/>
      <c r="S39" s="23"/>
      <c r="T39" s="23"/>
      <c r="U39" s="23"/>
    </row>
    <row r="40" spans="1:21" x14ac:dyDescent="0.25">
      <c r="A40" s="18" t="s">
        <v>603</v>
      </c>
      <c r="B40" s="221" t="s">
        <v>777</v>
      </c>
      <c r="C40" s="172">
        <f>$H$1</f>
        <v>195</v>
      </c>
      <c r="D40" s="141">
        <v>4</v>
      </c>
      <c r="E40" s="165">
        <f>D40*C40</f>
        <v>780</v>
      </c>
      <c r="G40" s="23"/>
      <c r="H40" s="23"/>
      <c r="I40" s="23"/>
      <c r="J40" s="23"/>
      <c r="K40" s="23"/>
      <c r="L40" s="23"/>
      <c r="M40" s="23"/>
      <c r="N40" s="23"/>
      <c r="O40" s="23"/>
      <c r="P40" s="23"/>
      <c r="Q40" s="23"/>
      <c r="R40" s="23"/>
      <c r="S40" s="23"/>
      <c r="T40" s="23"/>
      <c r="U40" s="23"/>
    </row>
    <row r="41" spans="1:21" ht="15.75" thickBot="1" x14ac:dyDescent="0.3">
      <c r="A41" s="77"/>
      <c r="B41" s="220" t="s">
        <v>606</v>
      </c>
      <c r="C41" s="256">
        <f>$H$1</f>
        <v>195</v>
      </c>
      <c r="D41" s="143">
        <v>4</v>
      </c>
      <c r="E41" s="194">
        <f>D41*C41</f>
        <v>780</v>
      </c>
      <c r="F41" s="85"/>
      <c r="G41" s="23"/>
      <c r="H41" s="23"/>
      <c r="I41" s="23"/>
      <c r="J41" s="23"/>
      <c r="K41" s="23"/>
      <c r="L41" s="23"/>
      <c r="M41" s="23"/>
      <c r="N41" s="23"/>
      <c r="O41" s="23"/>
      <c r="P41" s="23"/>
      <c r="Q41" s="23"/>
      <c r="R41" s="23"/>
      <c r="S41" s="23"/>
      <c r="T41" s="23"/>
      <c r="U41" s="23"/>
    </row>
    <row r="42" spans="1:21" ht="15.75" thickBot="1" x14ac:dyDescent="0.3">
      <c r="A42" s="252"/>
      <c r="B42" s="253" t="s">
        <v>34</v>
      </c>
      <c r="C42" s="254"/>
      <c r="D42" s="270">
        <f>SUM(D40:D41)</f>
        <v>8</v>
      </c>
      <c r="E42" s="307">
        <f>SUM(E40:E41)</f>
        <v>1560</v>
      </c>
      <c r="G42" s="23"/>
      <c r="H42" s="23"/>
      <c r="I42" s="23"/>
      <c r="J42" s="23"/>
      <c r="K42" s="23"/>
      <c r="L42" s="23"/>
      <c r="M42" s="23"/>
      <c r="N42" s="23"/>
      <c r="O42" s="23"/>
      <c r="P42" s="23"/>
      <c r="Q42" s="23"/>
      <c r="R42" s="23"/>
      <c r="S42" s="23"/>
      <c r="T42" s="23"/>
      <c r="U42" s="23"/>
    </row>
    <row r="43" spans="1:21" s="24" customFormat="1" ht="15.75" thickBot="1" x14ac:dyDescent="0.3">
      <c r="C43" s="6"/>
      <c r="D43" s="84"/>
      <c r="E43" s="6"/>
    </row>
    <row r="44" spans="1:21" x14ac:dyDescent="0.25">
      <c r="A44" s="18" t="s">
        <v>636</v>
      </c>
      <c r="B44" s="221" t="s">
        <v>776</v>
      </c>
      <c r="C44" s="257">
        <f>$H$1</f>
        <v>195</v>
      </c>
      <c r="D44" s="258">
        <v>4</v>
      </c>
      <c r="E44" s="165">
        <f>D44*C44</f>
        <v>780</v>
      </c>
      <c r="G44" s="23"/>
      <c r="H44" s="23"/>
      <c r="I44" s="23"/>
      <c r="J44" s="23"/>
      <c r="K44" s="23"/>
      <c r="L44" s="23"/>
      <c r="M44" s="23"/>
      <c r="N44" s="23"/>
      <c r="O44" s="23"/>
      <c r="P44" s="23"/>
      <c r="Q44" s="23"/>
      <c r="R44" s="23"/>
      <c r="S44" s="23"/>
      <c r="T44" s="23"/>
      <c r="U44" s="23"/>
    </row>
    <row r="45" spans="1:21" ht="15.75" thickBot="1" x14ac:dyDescent="0.3">
      <c r="A45" s="20"/>
      <c r="B45" s="220" t="s">
        <v>770</v>
      </c>
      <c r="C45" s="259">
        <f>$H$1</f>
        <v>195</v>
      </c>
      <c r="D45" s="260">
        <v>4</v>
      </c>
      <c r="E45" s="194">
        <f>D45*C45</f>
        <v>780</v>
      </c>
      <c r="G45" s="23"/>
      <c r="H45" s="23"/>
      <c r="I45" s="23"/>
      <c r="J45" s="23"/>
      <c r="K45" s="23"/>
      <c r="L45" s="23"/>
      <c r="M45" s="23"/>
      <c r="N45" s="23"/>
      <c r="O45" s="23"/>
      <c r="P45" s="23"/>
      <c r="Q45" s="23"/>
      <c r="R45" s="23"/>
      <c r="S45" s="23"/>
      <c r="T45" s="23"/>
      <c r="U45" s="23"/>
    </row>
    <row r="46" spans="1:21" ht="15.75" thickBot="1" x14ac:dyDescent="0.3">
      <c r="A46" s="252"/>
      <c r="B46" s="253" t="s">
        <v>34</v>
      </c>
      <c r="C46" s="254"/>
      <c r="D46" s="270">
        <f>SUM(D44:D45)</f>
        <v>8</v>
      </c>
      <c r="E46" s="307">
        <f>SUM(E44:E45)</f>
        <v>1560</v>
      </c>
      <c r="F46" s="85"/>
      <c r="G46" s="23"/>
      <c r="H46" s="23"/>
      <c r="I46" s="23"/>
      <c r="J46" s="23"/>
      <c r="K46" s="23"/>
      <c r="L46" s="23"/>
      <c r="M46" s="23"/>
      <c r="N46" s="23"/>
      <c r="O46" s="23"/>
      <c r="P46" s="23"/>
      <c r="Q46" s="23"/>
      <c r="R46" s="23"/>
      <c r="S46" s="23"/>
      <c r="T46" s="23"/>
      <c r="U46" s="23"/>
    </row>
    <row r="47" spans="1:21" s="24" customFormat="1" x14ac:dyDescent="0.25">
      <c r="C47" s="271"/>
      <c r="D47" s="272"/>
      <c r="E47" s="271"/>
    </row>
    <row r="48" spans="1:21" s="24" customFormat="1" x14ac:dyDescent="0.25">
      <c r="A48" s="261"/>
      <c r="B48" s="261"/>
      <c r="C48" s="271" t="s">
        <v>90</v>
      </c>
      <c r="D48" s="272">
        <f>SUM(D46+D42+D38+D30+D9+D21+D34)</f>
        <v>153</v>
      </c>
      <c r="E48" s="271">
        <f>E46+E42+E38+E30+E21+E9+E34</f>
        <v>29835</v>
      </c>
    </row>
    <row r="49" spans="1:5" s="24" customFormat="1" ht="15.75" thickBot="1" x14ac:dyDescent="0.3">
      <c r="A49" s="261"/>
      <c r="B49" s="261"/>
      <c r="C49" s="262"/>
      <c r="D49" s="263"/>
      <c r="E49" s="262"/>
    </row>
    <row r="50" spans="1:5" s="24" customFormat="1" ht="15.75" thickBot="1" x14ac:dyDescent="0.3">
      <c r="A50" s="264"/>
      <c r="B50" s="264" t="s">
        <v>251</v>
      </c>
      <c r="C50" s="265" t="s">
        <v>46</v>
      </c>
      <c r="D50" s="266" t="s">
        <v>99</v>
      </c>
      <c r="E50" s="267" t="s">
        <v>33</v>
      </c>
    </row>
    <row r="51" spans="1:5" s="24" customFormat="1" ht="15.75" thickBot="1" x14ac:dyDescent="0.3">
      <c r="A51" s="308" t="s">
        <v>771</v>
      </c>
      <c r="B51" s="309"/>
      <c r="C51" s="310">
        <f>E48*0.017</f>
        <v>507.19500000000005</v>
      </c>
      <c r="D51" s="311">
        <v>1</v>
      </c>
      <c r="E51" s="312">
        <f>D51*C51</f>
        <v>507.19500000000005</v>
      </c>
    </row>
    <row r="52" spans="1:5" s="24" customFormat="1" x14ac:dyDescent="0.25">
      <c r="C52" s="6"/>
      <c r="D52" s="84"/>
      <c r="E52" s="6"/>
    </row>
    <row r="53" spans="1:5" s="24" customFormat="1" x14ac:dyDescent="0.25">
      <c r="C53" s="6"/>
      <c r="D53" s="84"/>
      <c r="E53" s="6"/>
    </row>
    <row r="54" spans="1:5" s="24" customFormat="1" x14ac:dyDescent="0.25">
      <c r="C54" s="6"/>
      <c r="D54" s="84"/>
      <c r="E54" s="6"/>
    </row>
    <row r="55" spans="1:5" s="24" customFormat="1" x14ac:dyDescent="0.25">
      <c r="A55" s="24" t="s">
        <v>719</v>
      </c>
      <c r="C55" s="6"/>
      <c r="D55" s="84"/>
      <c r="E55" s="6"/>
    </row>
    <row r="56" spans="1:5" s="24" customFormat="1" ht="15.75" thickBot="1" x14ac:dyDescent="0.3">
      <c r="A56" s="268"/>
      <c r="B56" s="24" t="s">
        <v>720</v>
      </c>
      <c r="C56" s="6"/>
      <c r="D56" s="84"/>
      <c r="E56" s="6"/>
    </row>
    <row r="57" spans="1:5" s="24" customFormat="1" x14ac:dyDescent="0.25">
      <c r="C57" s="6"/>
      <c r="D57" s="84"/>
      <c r="E57" s="6"/>
    </row>
    <row r="58" spans="1:5" s="24" customFormat="1" x14ac:dyDescent="0.25">
      <c r="C58" s="6"/>
      <c r="D58" s="84"/>
      <c r="E58" s="6"/>
    </row>
    <row r="59" spans="1:5" s="24" customFormat="1" x14ac:dyDescent="0.25">
      <c r="C59" s="6"/>
      <c r="D59" s="84"/>
      <c r="E59" s="6"/>
    </row>
    <row r="60" spans="1:5" s="24" customFormat="1" x14ac:dyDescent="0.25">
      <c r="C60" s="6"/>
      <c r="D60" s="84"/>
      <c r="E60" s="6"/>
    </row>
    <row r="61" spans="1:5" s="24" customFormat="1" x14ac:dyDescent="0.25">
      <c r="C61" s="6"/>
      <c r="D61" s="84"/>
      <c r="E61" s="6"/>
    </row>
    <row r="62" spans="1:5" s="24" customFormat="1" x14ac:dyDescent="0.25">
      <c r="C62" s="6"/>
      <c r="D62" s="84"/>
      <c r="E62" s="6"/>
    </row>
    <row r="63" spans="1:5" s="24" customFormat="1" x14ac:dyDescent="0.25">
      <c r="C63" s="6"/>
      <c r="D63" s="84"/>
      <c r="E63" s="6"/>
    </row>
    <row r="64" spans="1:5" s="24" customFormat="1" x14ac:dyDescent="0.25">
      <c r="C64" s="6"/>
      <c r="D64" s="84"/>
      <c r="E64" s="6"/>
    </row>
    <row r="65" spans="3:5" s="24" customFormat="1" x14ac:dyDescent="0.25">
      <c r="C65" s="6"/>
      <c r="D65" s="84"/>
      <c r="E65" s="6"/>
    </row>
    <row r="66" spans="3:5" s="24" customFormat="1" x14ac:dyDescent="0.25">
      <c r="C66" s="6"/>
      <c r="D66" s="84"/>
      <c r="E66" s="6"/>
    </row>
    <row r="67" spans="3:5" s="24" customFormat="1" x14ac:dyDescent="0.25">
      <c r="C67" s="6"/>
      <c r="D67" s="84"/>
      <c r="E67" s="6"/>
    </row>
    <row r="68" spans="3:5" s="24" customFormat="1" x14ac:dyDescent="0.25">
      <c r="C68" s="6"/>
      <c r="D68" s="84"/>
      <c r="E68" s="6"/>
    </row>
    <row r="69" spans="3:5" s="24" customFormat="1" x14ac:dyDescent="0.25">
      <c r="C69" s="6"/>
      <c r="D69" s="84"/>
      <c r="E69" s="6"/>
    </row>
    <row r="70" spans="3:5" s="24" customFormat="1" x14ac:dyDescent="0.25">
      <c r="C70" s="6"/>
      <c r="D70" s="84"/>
      <c r="E70" s="6"/>
    </row>
    <row r="71" spans="3:5" s="24" customFormat="1" x14ac:dyDescent="0.25">
      <c r="C71" s="6"/>
      <c r="D71" s="84"/>
      <c r="E71" s="6"/>
    </row>
    <row r="72" spans="3:5" s="24" customFormat="1" x14ac:dyDescent="0.25">
      <c r="C72" s="6"/>
      <c r="D72" s="84"/>
      <c r="E72" s="6"/>
    </row>
    <row r="73" spans="3:5" s="24" customFormat="1" x14ac:dyDescent="0.25">
      <c r="C73" s="6"/>
      <c r="D73" s="84"/>
      <c r="E73" s="6"/>
    </row>
    <row r="74" spans="3:5" s="24" customFormat="1" x14ac:dyDescent="0.25">
      <c r="C74" s="6"/>
      <c r="D74" s="84"/>
      <c r="E74" s="6"/>
    </row>
    <row r="75" spans="3:5" s="24" customFormat="1" x14ac:dyDescent="0.25">
      <c r="C75" s="6"/>
      <c r="D75" s="84"/>
      <c r="E75" s="6"/>
    </row>
    <row r="76" spans="3:5" s="24" customFormat="1" x14ac:dyDescent="0.25">
      <c r="C76" s="6"/>
      <c r="D76" s="84"/>
      <c r="E76" s="6"/>
    </row>
    <row r="77" spans="3:5" s="24" customFormat="1" x14ac:dyDescent="0.25">
      <c r="C77" s="6"/>
      <c r="D77" s="84"/>
      <c r="E77" s="6"/>
    </row>
    <row r="78" spans="3:5" s="24" customFormat="1" x14ac:dyDescent="0.25">
      <c r="C78" s="6"/>
      <c r="D78" s="84"/>
      <c r="E78" s="6"/>
    </row>
    <row r="79" spans="3:5" s="24" customFormat="1" x14ac:dyDescent="0.25">
      <c r="C79" s="6"/>
      <c r="D79" s="84"/>
      <c r="E79" s="6"/>
    </row>
    <row r="80" spans="3:5" s="24" customFormat="1" x14ac:dyDescent="0.25">
      <c r="C80" s="6"/>
      <c r="D80" s="84"/>
      <c r="E80" s="6"/>
    </row>
    <row r="81" spans="3:5" s="24" customFormat="1" x14ac:dyDescent="0.25">
      <c r="C81" s="6"/>
      <c r="D81" s="84"/>
      <c r="E81" s="6"/>
    </row>
    <row r="82" spans="3:5" s="24" customFormat="1" x14ac:dyDescent="0.25">
      <c r="C82" s="6"/>
      <c r="D82" s="84"/>
      <c r="E82" s="6"/>
    </row>
    <row r="83" spans="3:5" s="24" customFormat="1" x14ac:dyDescent="0.25">
      <c r="C83" s="6"/>
      <c r="D83" s="84"/>
      <c r="E83" s="6"/>
    </row>
    <row r="84" spans="3:5" s="24" customFormat="1" x14ac:dyDescent="0.25">
      <c r="C84" s="6"/>
      <c r="D84" s="84"/>
      <c r="E84" s="6"/>
    </row>
    <row r="85" spans="3:5" s="24" customFormat="1" x14ac:dyDescent="0.25">
      <c r="C85" s="6"/>
      <c r="D85" s="84"/>
      <c r="E85" s="6"/>
    </row>
    <row r="86" spans="3:5" s="24" customFormat="1" x14ac:dyDescent="0.25">
      <c r="C86" s="6"/>
      <c r="D86" s="84"/>
      <c r="E86" s="6"/>
    </row>
    <row r="87" spans="3:5" s="24" customFormat="1" x14ac:dyDescent="0.25">
      <c r="C87" s="6"/>
      <c r="D87" s="84"/>
      <c r="E87" s="6"/>
    </row>
    <row r="88" spans="3:5" s="24" customFormat="1" x14ac:dyDescent="0.25">
      <c r="C88" s="6"/>
      <c r="D88" s="84"/>
      <c r="E88" s="6"/>
    </row>
    <row r="89" spans="3:5" s="24" customFormat="1" x14ac:dyDescent="0.25">
      <c r="C89" s="6"/>
      <c r="D89" s="84"/>
      <c r="E89" s="6"/>
    </row>
    <row r="90" spans="3:5" s="24" customFormat="1" x14ac:dyDescent="0.25">
      <c r="C90" s="6"/>
      <c r="D90" s="84"/>
      <c r="E90" s="6"/>
    </row>
    <row r="91" spans="3:5" s="24" customFormat="1" x14ac:dyDescent="0.25">
      <c r="C91" s="6"/>
      <c r="D91" s="84"/>
      <c r="E91" s="6"/>
    </row>
    <row r="92" spans="3:5" s="24" customFormat="1" x14ac:dyDescent="0.25">
      <c r="C92" s="6"/>
      <c r="D92" s="84"/>
      <c r="E92" s="6"/>
    </row>
    <row r="93" spans="3:5" s="24" customFormat="1" x14ac:dyDescent="0.25">
      <c r="C93" s="6"/>
      <c r="D93" s="84"/>
      <c r="E93" s="6"/>
    </row>
    <row r="94" spans="3:5" s="24" customFormat="1" x14ac:dyDescent="0.25">
      <c r="C94" s="6"/>
      <c r="D94" s="84"/>
      <c r="E94" s="6"/>
    </row>
    <row r="95" spans="3:5" s="24" customFormat="1" x14ac:dyDescent="0.25">
      <c r="C95" s="6"/>
      <c r="D95" s="84"/>
      <c r="E95" s="6"/>
    </row>
    <row r="96" spans="3:5" s="24" customFormat="1" x14ac:dyDescent="0.25">
      <c r="C96" s="6"/>
      <c r="D96" s="84"/>
      <c r="E96" s="6"/>
    </row>
    <row r="97" spans="1:5" s="24" customFormat="1" x14ac:dyDescent="0.25">
      <c r="C97" s="6"/>
      <c r="D97" s="84"/>
      <c r="E97" s="6"/>
    </row>
    <row r="98" spans="1:5" s="24" customFormat="1" x14ac:dyDescent="0.25">
      <c r="C98" s="6"/>
      <c r="D98" s="84"/>
      <c r="E98" s="6"/>
    </row>
    <row r="99" spans="1:5" x14ac:dyDescent="0.25">
      <c r="A99" s="24"/>
      <c r="B99" s="24"/>
      <c r="C99" s="6"/>
      <c r="D99" s="84"/>
      <c r="E99" s="6"/>
    </row>
    <row r="100" spans="1:5" x14ac:dyDescent="0.25">
      <c r="A100" s="24"/>
      <c r="B100" s="24"/>
      <c r="C100" s="6"/>
      <c r="D100" s="84"/>
      <c r="E100" s="6"/>
    </row>
    <row r="101" spans="1:5" x14ac:dyDescent="0.25">
      <c r="A101" s="24"/>
      <c r="B101" s="24"/>
      <c r="C101" s="6"/>
      <c r="D101" s="84"/>
      <c r="E101" s="6"/>
    </row>
  </sheetData>
  <conditionalFormatting sqref="G38 G21:G24 G26:G29 G51:G1048576">
    <cfRule type="cellIs" dxfId="5" priority="19" operator="greaterThan">
      <formula>0</formula>
    </cfRule>
    <cfRule type="cellIs" dxfId="4" priority="20" operator="lessThan">
      <formula>0</formula>
    </cfRule>
  </conditionalFormatting>
  <conditionalFormatting sqref="G25">
    <cfRule type="cellIs" dxfId="3" priority="3" operator="greaterThan">
      <formula>0</formula>
    </cfRule>
    <cfRule type="cellIs" dxfId="2" priority="4" operator="lessThan">
      <formula>0</formula>
    </cfRule>
  </conditionalFormatting>
  <conditionalFormatting sqref="G34:G35">
    <cfRule type="cellIs" dxfId="1" priority="1" operator="greaterThan">
      <formula>0</formula>
    </cfRule>
    <cfRule type="cellIs" dxfId="0" priority="2" operator="lessThan">
      <formula>0</formula>
    </cfRule>
  </conditionalFormatting>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1"/>
  <sheetViews>
    <sheetView zoomScale="70" zoomScaleNormal="70" workbookViewId="0">
      <selection activeCell="G2" sqref="G2"/>
    </sheetView>
  </sheetViews>
  <sheetFormatPr defaultRowHeight="15" x14ac:dyDescent="0.25"/>
  <cols>
    <col min="1" max="1" width="58.42578125" customWidth="1"/>
    <col min="2" max="2" width="21.7109375" bestFit="1" customWidth="1"/>
    <col min="3" max="3" width="18.140625" bestFit="1" customWidth="1"/>
    <col min="4" max="4" width="18.5703125" bestFit="1" customWidth="1"/>
    <col min="5" max="5" width="18.7109375" bestFit="1" customWidth="1"/>
    <col min="6" max="6" width="19.85546875" bestFit="1" customWidth="1"/>
    <col min="7" max="7" width="12.42578125" bestFit="1" customWidth="1"/>
  </cols>
  <sheetData>
    <row r="1" spans="1:6" x14ac:dyDescent="0.25">
      <c r="A1" s="51" t="s">
        <v>117</v>
      </c>
      <c r="B1" s="51" t="s">
        <v>577</v>
      </c>
      <c r="C1" s="51" t="s">
        <v>630</v>
      </c>
      <c r="D1" s="51" t="s">
        <v>631</v>
      </c>
      <c r="E1" s="51" t="s">
        <v>616</v>
      </c>
      <c r="F1" s="51" t="s">
        <v>617</v>
      </c>
    </row>
    <row r="2" spans="1:6" ht="21" x14ac:dyDescent="0.35">
      <c r="A2" s="234" t="s">
        <v>569</v>
      </c>
      <c r="C2" s="234">
        <f>SUM(C3:C15)</f>
        <v>42.5</v>
      </c>
      <c r="D2" s="234">
        <f>SUM(D3:D10)</f>
        <v>12</v>
      </c>
      <c r="E2" s="244">
        <v>42522</v>
      </c>
      <c r="F2" s="244">
        <v>42527</v>
      </c>
    </row>
    <row r="3" spans="1:6" ht="30" x14ac:dyDescent="0.25">
      <c r="A3" s="224" t="s">
        <v>570</v>
      </c>
      <c r="B3" t="s">
        <v>611</v>
      </c>
      <c r="C3">
        <v>1</v>
      </c>
      <c r="D3">
        <v>0</v>
      </c>
    </row>
    <row r="4" spans="1:6" ht="45" x14ac:dyDescent="0.25">
      <c r="A4" s="222" t="s">
        <v>693</v>
      </c>
      <c r="B4" t="s">
        <v>612</v>
      </c>
      <c r="C4">
        <v>2</v>
      </c>
      <c r="D4">
        <v>1</v>
      </c>
    </row>
    <row r="5" spans="1:6" ht="30" x14ac:dyDescent="0.25">
      <c r="A5" s="222" t="s">
        <v>571</v>
      </c>
      <c r="B5" t="s">
        <v>612</v>
      </c>
      <c r="C5">
        <v>2</v>
      </c>
      <c r="D5">
        <v>1</v>
      </c>
    </row>
    <row r="6" spans="1:6" ht="45" x14ac:dyDescent="0.25">
      <c r="A6" s="222" t="s">
        <v>711</v>
      </c>
      <c r="B6" t="s">
        <v>612</v>
      </c>
      <c r="C6">
        <v>6</v>
      </c>
      <c r="D6">
        <v>4</v>
      </c>
    </row>
    <row r="7" spans="1:6" ht="45" x14ac:dyDescent="0.25">
      <c r="A7" s="231" t="s">
        <v>709</v>
      </c>
      <c r="B7" s="281" t="s">
        <v>612</v>
      </c>
      <c r="C7" s="282">
        <v>8</v>
      </c>
      <c r="D7" s="282">
        <v>4</v>
      </c>
    </row>
    <row r="8" spans="1:6" ht="60" x14ac:dyDescent="0.25">
      <c r="A8" s="222" t="s">
        <v>712</v>
      </c>
      <c r="B8" t="s">
        <v>612</v>
      </c>
      <c r="C8" s="235">
        <v>3</v>
      </c>
      <c r="D8" s="235">
        <v>1</v>
      </c>
    </row>
    <row r="9" spans="1:6" ht="30" x14ac:dyDescent="0.25">
      <c r="A9" s="222" t="s">
        <v>695</v>
      </c>
      <c r="C9" s="235">
        <v>2</v>
      </c>
      <c r="D9" s="235">
        <v>1</v>
      </c>
    </row>
    <row r="10" spans="1:6" ht="45" x14ac:dyDescent="0.25">
      <c r="A10" s="231" t="s">
        <v>572</v>
      </c>
      <c r="B10" t="s">
        <v>611</v>
      </c>
      <c r="C10" s="235">
        <v>1</v>
      </c>
      <c r="D10" s="235">
        <v>0</v>
      </c>
    </row>
    <row r="11" spans="1:6" ht="30" x14ac:dyDescent="0.25">
      <c r="A11" s="283" t="s">
        <v>696</v>
      </c>
      <c r="B11" t="s">
        <v>612</v>
      </c>
      <c r="C11" s="235">
        <v>4</v>
      </c>
      <c r="D11" s="235">
        <v>3</v>
      </c>
    </row>
    <row r="12" spans="1:6" ht="45" x14ac:dyDescent="0.25">
      <c r="A12" s="283" t="s">
        <v>697</v>
      </c>
      <c r="B12" t="s">
        <v>698</v>
      </c>
      <c r="C12" s="235">
        <v>6</v>
      </c>
      <c r="D12" s="235">
        <v>2</v>
      </c>
    </row>
    <row r="13" spans="1:6" x14ac:dyDescent="0.25">
      <c r="A13" s="283" t="s">
        <v>721</v>
      </c>
      <c r="B13" t="s">
        <v>698</v>
      </c>
      <c r="C13" s="235">
        <v>0.5</v>
      </c>
      <c r="D13" s="235"/>
    </row>
    <row r="14" spans="1:6" x14ac:dyDescent="0.25">
      <c r="A14" s="231" t="s">
        <v>713</v>
      </c>
      <c r="B14" t="s">
        <v>698</v>
      </c>
      <c r="C14" s="235">
        <v>3</v>
      </c>
      <c r="D14" s="235">
        <v>2</v>
      </c>
    </row>
    <row r="15" spans="1:6" x14ac:dyDescent="0.25">
      <c r="A15" s="231" t="s">
        <v>715</v>
      </c>
      <c r="B15" t="s">
        <v>698</v>
      </c>
      <c r="C15" s="235">
        <v>4</v>
      </c>
      <c r="D15" s="235">
        <v>3</v>
      </c>
    </row>
    <row r="16" spans="1:6" ht="21" x14ac:dyDescent="0.35">
      <c r="A16" s="233" t="s">
        <v>575</v>
      </c>
      <c r="C16" s="238">
        <f>SUM(C30,C17)</f>
        <v>79</v>
      </c>
      <c r="D16" s="238">
        <f>SUM(D30,D17)</f>
        <v>0</v>
      </c>
      <c r="E16" s="244">
        <v>42528</v>
      </c>
      <c r="F16" s="244">
        <v>42531</v>
      </c>
    </row>
    <row r="17" spans="1:6" ht="15.75" x14ac:dyDescent="0.25">
      <c r="A17" s="232" t="s">
        <v>582</v>
      </c>
      <c r="C17" s="237">
        <f>SUM(C18:C29)</f>
        <v>44</v>
      </c>
      <c r="D17" s="237">
        <v>0</v>
      </c>
      <c r="E17" s="246">
        <v>42528</v>
      </c>
      <c r="F17" s="246">
        <v>42531</v>
      </c>
    </row>
    <row r="18" spans="1:6" x14ac:dyDescent="0.25">
      <c r="A18" s="222" t="s">
        <v>576</v>
      </c>
      <c r="B18" t="s">
        <v>613</v>
      </c>
      <c r="C18">
        <v>3</v>
      </c>
      <c r="D18" s="235">
        <v>0</v>
      </c>
    </row>
    <row r="19" spans="1:6" x14ac:dyDescent="0.25">
      <c r="A19" s="222" t="s">
        <v>591</v>
      </c>
      <c r="B19" t="s">
        <v>611</v>
      </c>
      <c r="C19">
        <v>2</v>
      </c>
      <c r="D19" s="235">
        <v>0</v>
      </c>
    </row>
    <row r="20" spans="1:6" x14ac:dyDescent="0.25">
      <c r="A20" s="222" t="s">
        <v>694</v>
      </c>
      <c r="B20" t="s">
        <v>611</v>
      </c>
      <c r="C20">
        <v>3</v>
      </c>
      <c r="D20" s="235">
        <v>0</v>
      </c>
    </row>
    <row r="21" spans="1:6" ht="45" x14ac:dyDescent="0.25">
      <c r="A21" s="231" t="s">
        <v>578</v>
      </c>
      <c r="B21" t="s">
        <v>611</v>
      </c>
      <c r="C21">
        <v>2</v>
      </c>
      <c r="D21" s="235">
        <v>0</v>
      </c>
    </row>
    <row r="22" spans="1:6" ht="30" x14ac:dyDescent="0.25">
      <c r="A22" s="222" t="s">
        <v>579</v>
      </c>
      <c r="B22" t="s">
        <v>611</v>
      </c>
      <c r="C22">
        <v>5</v>
      </c>
      <c r="D22" s="235">
        <v>0</v>
      </c>
    </row>
    <row r="23" spans="1:6" x14ac:dyDescent="0.25">
      <c r="A23" s="222" t="s">
        <v>580</v>
      </c>
      <c r="B23" t="s">
        <v>611</v>
      </c>
      <c r="C23">
        <v>8</v>
      </c>
      <c r="D23" s="235">
        <v>0</v>
      </c>
    </row>
    <row r="24" spans="1:6" ht="30" x14ac:dyDescent="0.25">
      <c r="A24" s="222" t="s">
        <v>581</v>
      </c>
      <c r="B24" t="s">
        <v>611</v>
      </c>
      <c r="C24">
        <v>3</v>
      </c>
      <c r="D24" s="235">
        <v>0</v>
      </c>
    </row>
    <row r="25" spans="1:6" ht="30" x14ac:dyDescent="0.25">
      <c r="A25" s="222" t="s">
        <v>699</v>
      </c>
      <c r="B25" t="s">
        <v>611</v>
      </c>
      <c r="C25">
        <v>3</v>
      </c>
      <c r="D25" s="235">
        <v>0</v>
      </c>
    </row>
    <row r="26" spans="1:6" ht="30" x14ac:dyDescent="0.25">
      <c r="A26" s="231" t="s">
        <v>650</v>
      </c>
      <c r="B26" t="s">
        <v>611</v>
      </c>
      <c r="C26">
        <v>3</v>
      </c>
      <c r="D26" s="235">
        <v>0</v>
      </c>
    </row>
    <row r="27" spans="1:6" ht="30" x14ac:dyDescent="0.25">
      <c r="A27" s="231" t="s">
        <v>651</v>
      </c>
      <c r="B27" t="s">
        <v>611</v>
      </c>
      <c r="C27">
        <v>2</v>
      </c>
      <c r="D27" s="235"/>
    </row>
    <row r="28" spans="1:6" ht="30" x14ac:dyDescent="0.25">
      <c r="A28" s="231" t="s">
        <v>649</v>
      </c>
      <c r="B28" t="s">
        <v>611</v>
      </c>
      <c r="C28">
        <v>8</v>
      </c>
      <c r="D28" s="235">
        <v>0</v>
      </c>
    </row>
    <row r="29" spans="1:6" x14ac:dyDescent="0.25">
      <c r="A29" s="231" t="s">
        <v>652</v>
      </c>
      <c r="B29" t="s">
        <v>611</v>
      </c>
      <c r="C29">
        <v>2</v>
      </c>
      <c r="D29" s="235">
        <v>0</v>
      </c>
    </row>
    <row r="30" spans="1:6" ht="15.75" x14ac:dyDescent="0.25">
      <c r="A30" s="232" t="s">
        <v>583</v>
      </c>
      <c r="C30" s="237">
        <f>SUM(C31:C35)</f>
        <v>35</v>
      </c>
      <c r="D30" s="237">
        <v>0</v>
      </c>
      <c r="E30" s="246">
        <v>42528</v>
      </c>
      <c r="F30" s="246">
        <v>42531</v>
      </c>
    </row>
    <row r="31" spans="1:6" ht="30" x14ac:dyDescent="0.25">
      <c r="A31" s="222" t="s">
        <v>584</v>
      </c>
      <c r="B31" t="s">
        <v>611</v>
      </c>
      <c r="C31">
        <v>4</v>
      </c>
      <c r="D31" s="235">
        <v>0</v>
      </c>
    </row>
    <row r="32" spans="1:6" ht="60" x14ac:dyDescent="0.25">
      <c r="A32" s="222" t="s">
        <v>700</v>
      </c>
      <c r="B32" t="s">
        <v>611</v>
      </c>
      <c r="C32">
        <v>3</v>
      </c>
      <c r="D32" s="235">
        <v>0</v>
      </c>
    </row>
    <row r="33" spans="1:6" ht="30" x14ac:dyDescent="0.25">
      <c r="A33" s="222" t="s">
        <v>707</v>
      </c>
      <c r="B33" t="s">
        <v>611</v>
      </c>
      <c r="C33">
        <v>4</v>
      </c>
      <c r="D33" s="235">
        <v>0</v>
      </c>
    </row>
    <row r="34" spans="1:6" ht="45" x14ac:dyDescent="0.25">
      <c r="A34" s="222" t="s">
        <v>701</v>
      </c>
      <c r="B34" t="s">
        <v>611</v>
      </c>
      <c r="C34">
        <v>4</v>
      </c>
      <c r="D34" s="235">
        <v>0</v>
      </c>
    </row>
    <row r="35" spans="1:6" ht="30" x14ac:dyDescent="0.25">
      <c r="A35" s="231" t="s">
        <v>702</v>
      </c>
      <c r="B35" t="s">
        <v>611</v>
      </c>
      <c r="C35">
        <v>20</v>
      </c>
      <c r="D35" s="235">
        <v>0</v>
      </c>
    </row>
    <row r="36" spans="1:6" ht="21" x14ac:dyDescent="0.35">
      <c r="A36" s="233" t="s">
        <v>592</v>
      </c>
      <c r="C36" s="238">
        <f>SUM(C37,C58)</f>
        <v>32</v>
      </c>
      <c r="D36" s="238">
        <f>SUM(D48,D61)</f>
        <v>29</v>
      </c>
      <c r="E36" s="245">
        <v>42534</v>
      </c>
      <c r="F36" s="245">
        <v>42549</v>
      </c>
    </row>
    <row r="37" spans="1:6" ht="18.75" x14ac:dyDescent="0.3">
      <c r="A37" s="225" t="s">
        <v>594</v>
      </c>
      <c r="C37" s="236">
        <f>SUM(C44,C38)</f>
        <v>24</v>
      </c>
      <c r="D37" s="236">
        <v>0</v>
      </c>
      <c r="E37" s="245">
        <v>42534</v>
      </c>
      <c r="F37" s="245">
        <v>42537</v>
      </c>
    </row>
    <row r="38" spans="1:6" ht="15.75" x14ac:dyDescent="0.25">
      <c r="A38" s="232" t="s">
        <v>593</v>
      </c>
      <c r="C38" s="237">
        <f>SUM(C39:C43)</f>
        <v>11</v>
      </c>
      <c r="D38" s="237">
        <v>0</v>
      </c>
      <c r="E38" s="246">
        <v>42536</v>
      </c>
      <c r="F38" s="246">
        <v>42537</v>
      </c>
    </row>
    <row r="39" spans="1:6" ht="30" x14ac:dyDescent="0.25">
      <c r="A39" s="222" t="s">
        <v>595</v>
      </c>
      <c r="B39" t="s">
        <v>611</v>
      </c>
      <c r="C39">
        <v>2</v>
      </c>
      <c r="D39">
        <v>0</v>
      </c>
      <c r="E39" s="243">
        <v>42536</v>
      </c>
      <c r="F39" s="243">
        <v>42536</v>
      </c>
    </row>
    <row r="40" spans="1:6" x14ac:dyDescent="0.25">
      <c r="A40" s="231" t="s">
        <v>722</v>
      </c>
      <c r="B40" t="s">
        <v>611</v>
      </c>
      <c r="C40">
        <v>2</v>
      </c>
      <c r="D40">
        <v>0</v>
      </c>
      <c r="E40" s="243"/>
      <c r="F40" s="243"/>
    </row>
    <row r="41" spans="1:6" x14ac:dyDescent="0.25">
      <c r="A41" s="222" t="s">
        <v>596</v>
      </c>
      <c r="B41" t="s">
        <v>611</v>
      </c>
      <c r="C41">
        <v>3</v>
      </c>
      <c r="D41">
        <v>0</v>
      </c>
    </row>
    <row r="42" spans="1:6" x14ac:dyDescent="0.25">
      <c r="A42" s="223" t="s">
        <v>703</v>
      </c>
      <c r="B42" t="s">
        <v>611</v>
      </c>
      <c r="C42">
        <v>2</v>
      </c>
      <c r="D42">
        <v>0</v>
      </c>
    </row>
    <row r="43" spans="1:6" x14ac:dyDescent="0.25">
      <c r="A43" s="223" t="s">
        <v>653</v>
      </c>
      <c r="B43" t="s">
        <v>611</v>
      </c>
      <c r="C43">
        <v>2</v>
      </c>
      <c r="D43">
        <v>0</v>
      </c>
      <c r="E43" s="243">
        <v>42537</v>
      </c>
      <c r="F43" s="243">
        <v>42537</v>
      </c>
    </row>
    <row r="44" spans="1:6" ht="15.75" x14ac:dyDescent="0.25">
      <c r="A44" s="232" t="s">
        <v>597</v>
      </c>
      <c r="C44" s="237">
        <f>SUM(C45:C47)</f>
        <v>13</v>
      </c>
      <c r="D44" s="237">
        <v>0</v>
      </c>
      <c r="E44" s="246">
        <v>42534</v>
      </c>
      <c r="F44" s="246">
        <v>42535</v>
      </c>
    </row>
    <row r="45" spans="1:6" ht="30" x14ac:dyDescent="0.25">
      <c r="A45" s="231" t="s">
        <v>704</v>
      </c>
      <c r="B45" t="s">
        <v>611</v>
      </c>
      <c r="C45">
        <v>3</v>
      </c>
      <c r="D45">
        <v>0</v>
      </c>
      <c r="E45" s="243">
        <v>42534</v>
      </c>
      <c r="F45" s="243">
        <v>42535</v>
      </c>
    </row>
    <row r="46" spans="1:6" x14ac:dyDescent="0.25">
      <c r="A46" s="231" t="s">
        <v>708</v>
      </c>
      <c r="B46" t="s">
        <v>611</v>
      </c>
      <c r="C46">
        <v>2</v>
      </c>
      <c r="D46">
        <v>0</v>
      </c>
      <c r="E46" s="243"/>
      <c r="F46" s="243"/>
    </row>
    <row r="47" spans="1:6" ht="30" x14ac:dyDescent="0.25">
      <c r="A47" s="231" t="s">
        <v>705</v>
      </c>
      <c r="B47" t="s">
        <v>611</v>
      </c>
      <c r="C47">
        <v>8</v>
      </c>
      <c r="D47">
        <v>0</v>
      </c>
      <c r="E47" s="243"/>
      <c r="F47" s="243"/>
    </row>
    <row r="48" spans="1:6" ht="18.75" x14ac:dyDescent="0.3">
      <c r="A48" s="225" t="s">
        <v>598</v>
      </c>
      <c r="C48" s="236">
        <f>SUM(C54,C49)</f>
        <v>0</v>
      </c>
      <c r="D48" s="236">
        <f>SUM(D54,D49)</f>
        <v>17</v>
      </c>
      <c r="E48" s="245">
        <v>42538</v>
      </c>
      <c r="F48" s="245">
        <v>42542</v>
      </c>
    </row>
    <row r="49" spans="1:6" ht="15.75" x14ac:dyDescent="0.25">
      <c r="A49" s="232" t="s">
        <v>593</v>
      </c>
      <c r="C49" s="237">
        <f>SUM(C50:C53)</f>
        <v>0</v>
      </c>
      <c r="D49" s="237">
        <f>SUM(D50:D53)</f>
        <v>8</v>
      </c>
      <c r="E49" s="246">
        <v>42539</v>
      </c>
      <c r="F49" s="246">
        <v>42542</v>
      </c>
    </row>
    <row r="50" spans="1:6" ht="30" x14ac:dyDescent="0.25">
      <c r="A50" s="222" t="s">
        <v>595</v>
      </c>
      <c r="B50" t="s">
        <v>614</v>
      </c>
      <c r="C50">
        <v>0</v>
      </c>
      <c r="D50">
        <v>2</v>
      </c>
      <c r="E50" s="243">
        <v>42541</v>
      </c>
      <c r="F50" s="243">
        <v>42541</v>
      </c>
    </row>
    <row r="51" spans="1:6" x14ac:dyDescent="0.25">
      <c r="A51" s="231" t="s">
        <v>706</v>
      </c>
      <c r="B51" t="s">
        <v>614</v>
      </c>
      <c r="C51">
        <v>0</v>
      </c>
      <c r="D51">
        <v>2</v>
      </c>
      <c r="E51" s="243"/>
      <c r="F51" s="243"/>
    </row>
    <row r="52" spans="1:6" x14ac:dyDescent="0.25">
      <c r="A52" s="222" t="s">
        <v>596</v>
      </c>
      <c r="B52" t="s">
        <v>614</v>
      </c>
      <c r="C52">
        <v>0</v>
      </c>
      <c r="D52">
        <v>2</v>
      </c>
      <c r="E52" s="243">
        <v>42541</v>
      </c>
      <c r="F52" s="243">
        <v>42542</v>
      </c>
    </row>
    <row r="53" spans="1:6" x14ac:dyDescent="0.25">
      <c r="A53" s="223" t="s">
        <v>703</v>
      </c>
      <c r="B53" t="s">
        <v>615</v>
      </c>
      <c r="C53">
        <v>0</v>
      </c>
      <c r="D53">
        <v>2</v>
      </c>
      <c r="E53" s="243">
        <v>42542</v>
      </c>
      <c r="F53" s="243">
        <v>42542</v>
      </c>
    </row>
    <row r="54" spans="1:6" ht="15.75" x14ac:dyDescent="0.25">
      <c r="A54" s="232" t="s">
        <v>597</v>
      </c>
      <c r="C54" s="237">
        <f>SUM(C55:C57)</f>
        <v>0</v>
      </c>
      <c r="D54" s="237">
        <f>SUM(D55:D57)</f>
        <v>9</v>
      </c>
      <c r="E54" s="246">
        <v>42538</v>
      </c>
      <c r="F54" s="246">
        <v>42541</v>
      </c>
    </row>
    <row r="55" spans="1:6" ht="30" x14ac:dyDescent="0.25">
      <c r="A55" s="231" t="s">
        <v>704</v>
      </c>
      <c r="B55" t="s">
        <v>614</v>
      </c>
      <c r="C55">
        <v>0</v>
      </c>
      <c r="D55">
        <v>3</v>
      </c>
      <c r="E55" s="243">
        <v>42538</v>
      </c>
      <c r="F55" s="243">
        <v>42538</v>
      </c>
    </row>
    <row r="56" spans="1:6" x14ac:dyDescent="0.25">
      <c r="A56" s="231" t="s">
        <v>708</v>
      </c>
      <c r="B56" t="s">
        <v>614</v>
      </c>
      <c r="C56">
        <v>0</v>
      </c>
      <c r="D56">
        <v>2</v>
      </c>
      <c r="E56" s="243"/>
      <c r="F56" s="243"/>
    </row>
    <row r="57" spans="1:6" ht="30" x14ac:dyDescent="0.25">
      <c r="A57" s="231" t="s">
        <v>705</v>
      </c>
      <c r="B57" t="s">
        <v>614</v>
      </c>
      <c r="C57">
        <v>0</v>
      </c>
      <c r="D57">
        <v>4</v>
      </c>
      <c r="E57" s="243">
        <v>42538</v>
      </c>
      <c r="F57" s="243">
        <v>42541</v>
      </c>
    </row>
    <row r="58" spans="1:6" ht="18.75" x14ac:dyDescent="0.3">
      <c r="A58" s="225" t="s">
        <v>599</v>
      </c>
      <c r="C58" s="236">
        <f>SUM(C59:C60)</f>
        <v>8</v>
      </c>
      <c r="D58" s="236">
        <v>0</v>
      </c>
      <c r="E58" s="245">
        <v>42539</v>
      </c>
      <c r="F58" s="245">
        <v>42543</v>
      </c>
    </row>
    <row r="59" spans="1:6" x14ac:dyDescent="0.25">
      <c r="A59" s="222" t="s">
        <v>601</v>
      </c>
      <c r="B59" t="s">
        <v>611</v>
      </c>
      <c r="C59">
        <v>3</v>
      </c>
      <c r="D59">
        <v>0</v>
      </c>
      <c r="E59" s="243">
        <v>42539</v>
      </c>
      <c r="F59" s="243">
        <v>42543</v>
      </c>
    </row>
    <row r="60" spans="1:6" x14ac:dyDescent="0.25">
      <c r="A60" s="222" t="s">
        <v>602</v>
      </c>
      <c r="B60" t="s">
        <v>611</v>
      </c>
      <c r="C60">
        <v>5</v>
      </c>
      <c r="D60">
        <v>0</v>
      </c>
      <c r="E60" s="243">
        <v>42539</v>
      </c>
      <c r="F60" s="243">
        <v>42543</v>
      </c>
    </row>
    <row r="61" spans="1:6" ht="18.75" x14ac:dyDescent="0.3">
      <c r="A61" s="225" t="s">
        <v>600</v>
      </c>
      <c r="C61" s="236">
        <f>SUM(C62,C67)</f>
        <v>0</v>
      </c>
      <c r="D61" s="236">
        <f>SUM(D62,D67)</f>
        <v>12</v>
      </c>
      <c r="E61" s="245">
        <v>42544</v>
      </c>
      <c r="F61" s="245">
        <v>42549</v>
      </c>
    </row>
    <row r="62" spans="1:6" ht="15.75" x14ac:dyDescent="0.25">
      <c r="A62" s="232" t="s">
        <v>593</v>
      </c>
      <c r="C62" s="237">
        <f>SUM(C63:C66)</f>
        <v>0</v>
      </c>
      <c r="D62" s="237">
        <f>SUM(D63:D66)</f>
        <v>6</v>
      </c>
      <c r="E62" s="246">
        <v>43274</v>
      </c>
      <c r="F62" s="246">
        <v>42549</v>
      </c>
    </row>
    <row r="63" spans="1:6" ht="30" x14ac:dyDescent="0.25">
      <c r="A63" s="222" t="s">
        <v>595</v>
      </c>
      <c r="B63" t="s">
        <v>614</v>
      </c>
      <c r="C63">
        <v>0</v>
      </c>
      <c r="D63">
        <v>2</v>
      </c>
      <c r="E63" s="269">
        <v>43274</v>
      </c>
      <c r="F63" s="269">
        <v>42549</v>
      </c>
    </row>
    <row r="64" spans="1:6" x14ac:dyDescent="0.25">
      <c r="A64" s="231" t="s">
        <v>706</v>
      </c>
      <c r="B64" t="s">
        <v>614</v>
      </c>
      <c r="C64">
        <v>0</v>
      </c>
      <c r="D64">
        <v>1</v>
      </c>
      <c r="E64" s="269"/>
      <c r="F64" s="269"/>
    </row>
    <row r="65" spans="1:6" x14ac:dyDescent="0.25">
      <c r="A65" s="222" t="s">
        <v>596</v>
      </c>
      <c r="B65" t="s">
        <v>614</v>
      </c>
      <c r="C65">
        <v>0</v>
      </c>
      <c r="D65">
        <v>2</v>
      </c>
      <c r="E65" s="269">
        <v>43274</v>
      </c>
      <c r="F65" s="269">
        <v>42549</v>
      </c>
    </row>
    <row r="66" spans="1:6" x14ac:dyDescent="0.25">
      <c r="A66" s="223" t="s">
        <v>703</v>
      </c>
      <c r="B66" t="s">
        <v>614</v>
      </c>
      <c r="C66">
        <v>0</v>
      </c>
      <c r="D66">
        <v>1</v>
      </c>
      <c r="E66" s="269">
        <v>43274</v>
      </c>
      <c r="F66" s="269">
        <v>42549</v>
      </c>
    </row>
    <row r="67" spans="1:6" ht="15.75" x14ac:dyDescent="0.25">
      <c r="A67" s="232" t="s">
        <v>597</v>
      </c>
      <c r="C67" s="237">
        <f>SUM(C68:C70)</f>
        <v>0</v>
      </c>
      <c r="D67" s="237">
        <f>SUM(D68:D70)</f>
        <v>6</v>
      </c>
      <c r="E67" s="269">
        <v>42544</v>
      </c>
      <c r="F67" s="269">
        <v>42549</v>
      </c>
    </row>
    <row r="68" spans="1:6" ht="30" x14ac:dyDescent="0.25">
      <c r="A68" s="231" t="s">
        <v>704</v>
      </c>
      <c r="B68" t="s">
        <v>614</v>
      </c>
      <c r="C68">
        <v>0</v>
      </c>
      <c r="D68">
        <v>2</v>
      </c>
      <c r="E68" s="269">
        <v>42544</v>
      </c>
      <c r="F68" s="269">
        <v>42549</v>
      </c>
    </row>
    <row r="69" spans="1:6" x14ac:dyDescent="0.25">
      <c r="A69" s="231" t="s">
        <v>708</v>
      </c>
      <c r="B69" t="s">
        <v>614</v>
      </c>
      <c r="C69">
        <v>0</v>
      </c>
      <c r="D69">
        <v>2</v>
      </c>
      <c r="E69" s="269"/>
      <c r="F69" s="269"/>
    </row>
    <row r="70" spans="1:6" ht="30" x14ac:dyDescent="0.25">
      <c r="A70" s="231" t="s">
        <v>705</v>
      </c>
      <c r="B70" t="s">
        <v>614</v>
      </c>
      <c r="C70">
        <v>0</v>
      </c>
      <c r="D70">
        <v>2</v>
      </c>
      <c r="E70" s="269">
        <v>42544</v>
      </c>
      <c r="F70" s="269">
        <v>42549</v>
      </c>
    </row>
    <row r="71" spans="1:6" ht="18.75" x14ac:dyDescent="0.3">
      <c r="A71" s="225" t="s">
        <v>603</v>
      </c>
      <c r="C71" s="236">
        <f>SUM(C72:C73)</f>
        <v>8</v>
      </c>
      <c r="D71" s="236">
        <v>0</v>
      </c>
      <c r="E71" s="245">
        <v>42550</v>
      </c>
      <c r="F71" s="245">
        <v>42550</v>
      </c>
    </row>
    <row r="72" spans="1:6" ht="15.75" x14ac:dyDescent="0.25">
      <c r="A72" s="286" t="s">
        <v>605</v>
      </c>
      <c r="B72" t="s">
        <v>611</v>
      </c>
      <c r="C72">
        <v>4</v>
      </c>
      <c r="D72">
        <v>0</v>
      </c>
    </row>
    <row r="73" spans="1:6" ht="15.75" x14ac:dyDescent="0.25">
      <c r="A73" s="286" t="s">
        <v>606</v>
      </c>
      <c r="B73" t="s">
        <v>611</v>
      </c>
      <c r="C73">
        <v>4</v>
      </c>
      <c r="D73">
        <v>0</v>
      </c>
    </row>
    <row r="74" spans="1:6" ht="18.75" x14ac:dyDescent="0.3">
      <c r="A74" s="225" t="s">
        <v>604</v>
      </c>
      <c r="C74" s="236">
        <f>SUM(C75:C76)</f>
        <v>23</v>
      </c>
      <c r="D74" s="236">
        <f>SUM(D75:D76)</f>
        <v>10</v>
      </c>
      <c r="E74" s="245">
        <v>42551</v>
      </c>
      <c r="F74" s="245">
        <v>42562</v>
      </c>
    </row>
    <row r="75" spans="1:6" x14ac:dyDescent="0.25">
      <c r="A75" s="223" t="s">
        <v>607</v>
      </c>
      <c r="B75" t="s">
        <v>612</v>
      </c>
      <c r="C75">
        <v>8</v>
      </c>
      <c r="D75">
        <v>3</v>
      </c>
    </row>
    <row r="76" spans="1:6" x14ac:dyDescent="0.25">
      <c r="A76" s="223" t="s">
        <v>608</v>
      </c>
      <c r="B76" t="s">
        <v>612</v>
      </c>
      <c r="C76">
        <v>15</v>
      </c>
      <c r="D76">
        <v>7</v>
      </c>
    </row>
    <row r="77" spans="1:6" ht="18.75" x14ac:dyDescent="0.3">
      <c r="A77" s="225" t="s">
        <v>717</v>
      </c>
      <c r="C77" s="236">
        <f>SUM(C78)</f>
        <v>6</v>
      </c>
      <c r="D77" s="236">
        <f>SUM(D78)</f>
        <v>0</v>
      </c>
      <c r="E77" s="245"/>
      <c r="F77" s="245"/>
    </row>
    <row r="78" spans="1:6" x14ac:dyDescent="0.25">
      <c r="A78" s="223" t="s">
        <v>718</v>
      </c>
      <c r="B78" t="s">
        <v>611</v>
      </c>
      <c r="C78">
        <v>6</v>
      </c>
      <c r="D78">
        <v>0</v>
      </c>
    </row>
    <row r="79" spans="1:6" x14ac:dyDescent="0.25">
      <c r="A79" s="278"/>
    </row>
    <row r="83" spans="1:8" x14ac:dyDescent="0.25">
      <c r="A83" t="s">
        <v>618</v>
      </c>
      <c r="B83" t="s">
        <v>625</v>
      </c>
      <c r="C83" t="s">
        <v>626</v>
      </c>
      <c r="D83" t="s">
        <v>617</v>
      </c>
      <c r="E83" t="s">
        <v>627</v>
      </c>
      <c r="G83" s="51" t="s">
        <v>629</v>
      </c>
      <c r="H83" s="51">
        <v>195</v>
      </c>
    </row>
    <row r="84" spans="1:8" ht="18.75" x14ac:dyDescent="0.3">
      <c r="A84" s="239" t="s">
        <v>619</v>
      </c>
      <c r="B84" s="239">
        <f>C2</f>
        <v>42.5</v>
      </c>
      <c r="C84" s="245">
        <f>E2</f>
        <v>42522</v>
      </c>
      <c r="D84" s="245">
        <f>F2</f>
        <v>42527</v>
      </c>
      <c r="E84" s="241">
        <f>Tabela1[[#This Row],[Wycena (rbg)]]*$H$83</f>
        <v>8287.5</v>
      </c>
    </row>
    <row r="85" spans="1:8" ht="18.75" x14ac:dyDescent="0.3">
      <c r="A85" s="239" t="s">
        <v>620</v>
      </c>
      <c r="B85" s="239">
        <f>C16</f>
        <v>79</v>
      </c>
      <c r="C85" s="245">
        <f>E16</f>
        <v>42528</v>
      </c>
      <c r="D85" s="245">
        <f>F16</f>
        <v>42531</v>
      </c>
      <c r="E85" s="241">
        <f>Tabela1[[#This Row],[Wycena (rbg)]]*$H$83</f>
        <v>15405</v>
      </c>
    </row>
    <row r="86" spans="1:8" ht="18.75" x14ac:dyDescent="0.3">
      <c r="A86" s="239" t="s">
        <v>621</v>
      </c>
      <c r="B86" s="239">
        <f>C36</f>
        <v>32</v>
      </c>
      <c r="C86" s="245">
        <f>E36</f>
        <v>42534</v>
      </c>
      <c r="D86" s="245">
        <f>F36</f>
        <v>42549</v>
      </c>
      <c r="E86" s="241">
        <f>Tabela1[[#This Row],[Wycena (rbg)]]*$H$83</f>
        <v>6240</v>
      </c>
    </row>
    <row r="87" spans="1:8" ht="18.75" x14ac:dyDescent="0.3">
      <c r="A87" s="239" t="s">
        <v>622</v>
      </c>
      <c r="B87" s="239">
        <f>C71</f>
        <v>8</v>
      </c>
      <c r="C87" s="245">
        <f>E71</f>
        <v>42550</v>
      </c>
      <c r="D87" s="245">
        <f>F71</f>
        <v>42550</v>
      </c>
      <c r="E87" s="241">
        <f>Tabela1[[#This Row],[Wycena (rbg)]]*$H$83</f>
        <v>1560</v>
      </c>
    </row>
    <row r="88" spans="1:8" ht="18.75" x14ac:dyDescent="0.3">
      <c r="A88" s="239" t="s">
        <v>623</v>
      </c>
      <c r="B88" s="239">
        <f>C74</f>
        <v>23</v>
      </c>
      <c r="C88" s="245">
        <f>E74</f>
        <v>42551</v>
      </c>
      <c r="D88" s="245">
        <f>F74</f>
        <v>42562</v>
      </c>
      <c r="E88" s="241">
        <f>Tabela1[[#This Row],[Wycena (rbg)]]*$H$83</f>
        <v>4485</v>
      </c>
    </row>
    <row r="89" spans="1:8" ht="18.75" x14ac:dyDescent="0.3">
      <c r="A89" s="239" t="s">
        <v>723</v>
      </c>
      <c r="B89" s="239">
        <v>6</v>
      </c>
      <c r="C89" s="245"/>
      <c r="D89" s="245"/>
      <c r="E89" s="241">
        <f>Tabela1[[#This Row],[Wycena (rbg)]]*$H$83</f>
        <v>1170</v>
      </c>
    </row>
    <row r="90" spans="1:8" ht="18.75" x14ac:dyDescent="0.3">
      <c r="A90" s="239" t="s">
        <v>624</v>
      </c>
      <c r="B90" s="239" t="s">
        <v>628</v>
      </c>
      <c r="C90" s="239"/>
      <c r="D90" s="239"/>
      <c r="E90" s="241">
        <v>0</v>
      </c>
    </row>
    <row r="91" spans="1:8" ht="21" x14ac:dyDescent="0.35">
      <c r="A91" s="240" t="s">
        <v>90</v>
      </c>
      <c r="B91" s="240"/>
      <c r="C91" s="240"/>
      <c r="D91" s="240"/>
      <c r="E91" s="242">
        <f>SUM(E84:E90)</f>
        <v>37147.5</v>
      </c>
    </row>
  </sheetData>
  <pageMargins left="0.7" right="0.7" top="0.75" bottom="0.75" header="0.3" footer="0.3"/>
  <legacy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pane ySplit="1" topLeftCell="A2" activePane="bottomLeft" state="frozen"/>
      <selection pane="bottomLeft" activeCell="C37" sqref="C37"/>
    </sheetView>
  </sheetViews>
  <sheetFormatPr defaultColWidth="11.42578125" defaultRowHeight="15" x14ac:dyDescent="0.25"/>
  <cols>
    <col min="1" max="1" width="129.42578125" style="13" customWidth="1"/>
    <col min="2" max="2" width="76.28515625" style="13" customWidth="1"/>
    <col min="3" max="3" width="24.28515625" style="13" customWidth="1"/>
    <col min="4" max="4" width="20" customWidth="1"/>
    <col min="5" max="5" width="20.7109375" customWidth="1"/>
    <col min="6" max="6" width="48.28515625" customWidth="1"/>
    <col min="7" max="7" width="18.42578125" customWidth="1"/>
    <col min="8" max="8" width="16.42578125" customWidth="1"/>
    <col min="9" max="9" width="22.140625" customWidth="1"/>
    <col min="10" max="10" width="36.140625" style="13" customWidth="1"/>
  </cols>
  <sheetData>
    <row r="1" spans="1:3" x14ac:dyDescent="0.25">
      <c r="A1" s="198" t="s">
        <v>260</v>
      </c>
      <c r="B1" s="198" t="s">
        <v>261</v>
      </c>
      <c r="C1" s="198" t="s">
        <v>276</v>
      </c>
    </row>
    <row r="2" spans="1:3" x14ac:dyDescent="0.25">
      <c r="A2" s="199" t="s">
        <v>122</v>
      </c>
    </row>
    <row r="3" spans="1:3" ht="30" x14ac:dyDescent="0.25">
      <c r="A3" s="200" t="s">
        <v>123</v>
      </c>
      <c r="B3" s="13" t="s">
        <v>262</v>
      </c>
    </row>
    <row r="4" spans="1:3" ht="60" x14ac:dyDescent="0.25">
      <c r="A4" s="200" t="s">
        <v>124</v>
      </c>
      <c r="B4" s="13" t="s">
        <v>263</v>
      </c>
    </row>
    <row r="5" spans="1:3" ht="75" x14ac:dyDescent="0.25">
      <c r="A5" s="200" t="s">
        <v>125</v>
      </c>
      <c r="B5" s="13" t="s">
        <v>264</v>
      </c>
    </row>
    <row r="6" spans="1:3" x14ac:dyDescent="0.25">
      <c r="A6" s="200" t="s">
        <v>126</v>
      </c>
      <c r="B6" s="13" t="s">
        <v>265</v>
      </c>
    </row>
    <row r="7" spans="1:3" ht="30" x14ac:dyDescent="0.25">
      <c r="A7" s="200" t="s">
        <v>127</v>
      </c>
      <c r="B7" s="13" t="s">
        <v>266</v>
      </c>
    </row>
    <row r="8" spans="1:3" x14ac:dyDescent="0.25">
      <c r="A8" s="201"/>
    </row>
    <row r="9" spans="1:3" ht="60" x14ac:dyDescent="0.25">
      <c r="A9" s="201" t="s">
        <v>119</v>
      </c>
      <c r="B9" s="13" t="s">
        <v>267</v>
      </c>
    </row>
    <row r="10" spans="1:3" x14ac:dyDescent="0.25">
      <c r="A10" s="201"/>
    </row>
    <row r="11" spans="1:3" x14ac:dyDescent="0.25">
      <c r="A11" s="201"/>
    </row>
    <row r="12" spans="1:3" x14ac:dyDescent="0.25">
      <c r="A12" s="199" t="s">
        <v>128</v>
      </c>
    </row>
    <row r="13" spans="1:3" x14ac:dyDescent="0.25">
      <c r="A13" s="200" t="s">
        <v>129</v>
      </c>
      <c r="B13" s="13" t="s">
        <v>268</v>
      </c>
    </row>
    <row r="14" spans="1:3" ht="75" x14ac:dyDescent="0.25">
      <c r="A14" s="200" t="s">
        <v>130</v>
      </c>
      <c r="B14" s="13" t="s">
        <v>269</v>
      </c>
      <c r="C14" s="13" t="s">
        <v>277</v>
      </c>
    </row>
    <row r="15" spans="1:3" x14ac:dyDescent="0.25">
      <c r="A15" s="200" t="s">
        <v>131</v>
      </c>
      <c r="B15" s="13" t="s">
        <v>270</v>
      </c>
    </row>
    <row r="16" spans="1:3" ht="75" x14ac:dyDescent="0.25">
      <c r="A16" s="200" t="s">
        <v>132</v>
      </c>
      <c r="B16" s="13" t="s">
        <v>279</v>
      </c>
      <c r="C16" s="13" t="s">
        <v>278</v>
      </c>
    </row>
    <row r="17" spans="1:3" x14ac:dyDescent="0.25">
      <c r="A17" s="200" t="s">
        <v>133</v>
      </c>
      <c r="B17" s="13" t="s">
        <v>271</v>
      </c>
    </row>
    <row r="18" spans="1:3" ht="60" x14ac:dyDescent="0.25">
      <c r="A18" s="200" t="s">
        <v>134</v>
      </c>
      <c r="B18" s="13" t="s">
        <v>272</v>
      </c>
    </row>
    <row r="19" spans="1:3" ht="30" x14ac:dyDescent="0.25">
      <c r="A19" s="200" t="s">
        <v>135</v>
      </c>
      <c r="B19" s="13" t="s">
        <v>273</v>
      </c>
    </row>
    <row r="20" spans="1:3" ht="30" x14ac:dyDescent="0.25">
      <c r="A20" s="200" t="s">
        <v>136</v>
      </c>
      <c r="B20" s="13" t="s">
        <v>274</v>
      </c>
    </row>
    <row r="21" spans="1:3" ht="315" x14ac:dyDescent="0.25">
      <c r="A21" s="200" t="s">
        <v>137</v>
      </c>
      <c r="B21" s="13" t="s">
        <v>275</v>
      </c>
      <c r="C21" s="13" t="s">
        <v>280</v>
      </c>
    </row>
    <row r="22" spans="1:3" ht="75" x14ac:dyDescent="0.25">
      <c r="A22" s="200" t="s">
        <v>138</v>
      </c>
      <c r="B22" s="13" t="s">
        <v>281</v>
      </c>
    </row>
    <row r="23" spans="1:3" x14ac:dyDescent="0.25">
      <c r="A23" s="200" t="s">
        <v>139</v>
      </c>
      <c r="B23" s="13" t="s">
        <v>282</v>
      </c>
    </row>
    <row r="24" spans="1:3" ht="45" x14ac:dyDescent="0.25">
      <c r="A24" s="200" t="s">
        <v>140</v>
      </c>
      <c r="B24" s="13" t="s">
        <v>283</v>
      </c>
    </row>
    <row r="25" spans="1:3" x14ac:dyDescent="0.25">
      <c r="A25" s="200" t="s">
        <v>141</v>
      </c>
      <c r="B25" s="13" t="s">
        <v>284</v>
      </c>
    </row>
    <row r="26" spans="1:3" x14ac:dyDescent="0.25">
      <c r="A26" s="200" t="s">
        <v>142</v>
      </c>
      <c r="B26" s="13" t="s">
        <v>285</v>
      </c>
    </row>
    <row r="27" spans="1:3" x14ac:dyDescent="0.25">
      <c r="A27" s="200" t="s">
        <v>143</v>
      </c>
      <c r="B27" s="13" t="s">
        <v>286</v>
      </c>
    </row>
    <row r="28" spans="1:3" ht="30" x14ac:dyDescent="0.25">
      <c r="A28" s="200" t="s">
        <v>144</v>
      </c>
      <c r="B28" s="13" t="s">
        <v>287</v>
      </c>
    </row>
    <row r="29" spans="1:3" x14ac:dyDescent="0.25">
      <c r="A29" s="200" t="s">
        <v>145</v>
      </c>
      <c r="B29" s="13" t="s">
        <v>288</v>
      </c>
    </row>
    <row r="30" spans="1:3" x14ac:dyDescent="0.25">
      <c r="A30" s="200" t="s">
        <v>146</v>
      </c>
      <c r="B30" s="13" t="s">
        <v>289</v>
      </c>
    </row>
    <row r="31" spans="1:3" ht="60" x14ac:dyDescent="0.25">
      <c r="A31" s="200" t="s">
        <v>147</v>
      </c>
      <c r="B31" s="202" t="s">
        <v>290</v>
      </c>
      <c r="C31" s="13" t="s">
        <v>291</v>
      </c>
    </row>
    <row r="32" spans="1:3" x14ac:dyDescent="0.25">
      <c r="A32" s="200" t="s">
        <v>148</v>
      </c>
      <c r="B32" s="42" t="s">
        <v>284</v>
      </c>
    </row>
    <row r="33" spans="1:3" ht="30" x14ac:dyDescent="0.25">
      <c r="A33" s="200" t="s">
        <v>149</v>
      </c>
      <c r="B33" s="202" t="s">
        <v>292</v>
      </c>
    </row>
    <row r="34" spans="1:3" x14ac:dyDescent="0.25">
      <c r="A34" s="200" t="s">
        <v>150</v>
      </c>
      <c r="B34" s="13" t="s">
        <v>294</v>
      </c>
    </row>
    <row r="35" spans="1:3" x14ac:dyDescent="0.25">
      <c r="A35" s="201"/>
    </row>
    <row r="36" spans="1:3" ht="195" x14ac:dyDescent="0.25">
      <c r="A36" s="201" t="s">
        <v>120</v>
      </c>
      <c r="B36" s="13" t="s">
        <v>293</v>
      </c>
      <c r="C36" s="13" t="s">
        <v>316</v>
      </c>
    </row>
    <row r="37" spans="1:3" x14ac:dyDescent="0.25">
      <c r="A37" s="201"/>
    </row>
    <row r="38" spans="1:3" x14ac:dyDescent="0.25">
      <c r="A38" s="201"/>
    </row>
    <row r="39" spans="1:3" ht="30" x14ac:dyDescent="0.25">
      <c r="A39" s="199" t="s">
        <v>151</v>
      </c>
    </row>
    <row r="40" spans="1:3" ht="45" x14ac:dyDescent="0.25">
      <c r="A40" s="200" t="s">
        <v>152</v>
      </c>
      <c r="B40" s="13" t="s">
        <v>295</v>
      </c>
    </row>
    <row r="41" spans="1:3" ht="30" x14ac:dyDescent="0.25">
      <c r="A41" s="200" t="s">
        <v>153</v>
      </c>
      <c r="B41" s="13" t="s">
        <v>296</v>
      </c>
    </row>
    <row r="42" spans="1:3" x14ac:dyDescent="0.25">
      <c r="A42" s="200" t="s">
        <v>154</v>
      </c>
      <c r="B42" s="13" t="s">
        <v>297</v>
      </c>
    </row>
    <row r="43" spans="1:3" ht="120" x14ac:dyDescent="0.25">
      <c r="A43" s="200" t="s">
        <v>155</v>
      </c>
      <c r="B43" s="13" t="s">
        <v>298</v>
      </c>
      <c r="C43" s="13" t="s">
        <v>299</v>
      </c>
    </row>
    <row r="44" spans="1:3" ht="30" x14ac:dyDescent="0.25">
      <c r="A44" s="200" t="s">
        <v>156</v>
      </c>
      <c r="B44" s="13" t="s">
        <v>300</v>
      </c>
      <c r="C44" s="13" t="s">
        <v>301</v>
      </c>
    </row>
    <row r="45" spans="1:3" ht="45" x14ac:dyDescent="0.25">
      <c r="A45" s="200" t="s">
        <v>157</v>
      </c>
      <c r="B45" s="13" t="s">
        <v>302</v>
      </c>
      <c r="C45" s="13" t="s">
        <v>308</v>
      </c>
    </row>
    <row r="46" spans="1:3" ht="45" x14ac:dyDescent="0.25">
      <c r="A46" s="200" t="s">
        <v>158</v>
      </c>
      <c r="B46" s="13" t="s">
        <v>303</v>
      </c>
    </row>
    <row r="47" spans="1:3" ht="30" x14ac:dyDescent="0.25">
      <c r="A47" s="200" t="s">
        <v>159</v>
      </c>
      <c r="B47" s="13" t="s">
        <v>297</v>
      </c>
      <c r="C47" s="13" t="s">
        <v>304</v>
      </c>
    </row>
    <row r="48" spans="1:3" x14ac:dyDescent="0.25">
      <c r="A48" s="201"/>
    </row>
    <row r="49" spans="1:2" x14ac:dyDescent="0.25">
      <c r="A49" s="199" t="s">
        <v>121</v>
      </c>
    </row>
    <row r="50" spans="1:2" x14ac:dyDescent="0.25">
      <c r="A50" s="200" t="s">
        <v>160</v>
      </c>
      <c r="B50" s="13" t="s">
        <v>305</v>
      </c>
    </row>
    <row r="51" spans="1:2" x14ac:dyDescent="0.25">
      <c r="A51" s="200" t="s">
        <v>161</v>
      </c>
      <c r="B51" s="13" t="s">
        <v>284</v>
      </c>
    </row>
    <row r="52" spans="1:2" x14ac:dyDescent="0.25">
      <c r="A52" s="200" t="s">
        <v>162</v>
      </c>
      <c r="B52" s="13" t="s">
        <v>284</v>
      </c>
    </row>
    <row r="53" spans="1:2" x14ac:dyDescent="0.25">
      <c r="A53" s="200" t="s">
        <v>163</v>
      </c>
      <c r="B53" s="13" t="s">
        <v>306</v>
      </c>
    </row>
    <row r="54" spans="1:2" x14ac:dyDescent="0.25">
      <c r="A54" s="200" t="s">
        <v>164</v>
      </c>
      <c r="B54" s="13" t="s">
        <v>307</v>
      </c>
    </row>
    <row r="55" spans="1:2" x14ac:dyDescent="0.25">
      <c r="A55" s="200" t="s">
        <v>165</v>
      </c>
      <c r="B55" s="13" t="s">
        <v>284</v>
      </c>
    </row>
  </sheetData>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5" sqref="B5"/>
    </sheetView>
  </sheetViews>
  <sheetFormatPr defaultColWidth="11.42578125" defaultRowHeight="15" x14ac:dyDescent="0.25"/>
  <cols>
    <col min="2" max="2" width="180.85546875" customWidth="1"/>
  </cols>
  <sheetData>
    <row r="1" spans="1:2" ht="30" x14ac:dyDescent="0.25">
      <c r="A1" s="39" t="s">
        <v>102</v>
      </c>
      <c r="B1" s="13" t="s">
        <v>311</v>
      </c>
    </row>
    <row r="2" spans="1:2" x14ac:dyDescent="0.25">
      <c r="A2" s="43"/>
    </row>
    <row r="3" spans="1:2" ht="30" x14ac:dyDescent="0.25">
      <c r="A3" s="39" t="s">
        <v>104</v>
      </c>
      <c r="B3" s="13" t="s">
        <v>309</v>
      </c>
    </row>
    <row r="4" spans="1:2" x14ac:dyDescent="0.25">
      <c r="A4" s="43"/>
    </row>
    <row r="5" spans="1:2" ht="30" x14ac:dyDescent="0.25">
      <c r="A5" s="39" t="s">
        <v>106</v>
      </c>
      <c r="B5" s="13" t="s">
        <v>310</v>
      </c>
    </row>
    <row r="6" spans="1:2" x14ac:dyDescent="0.25">
      <c r="A6" s="43"/>
    </row>
    <row r="7" spans="1:2" x14ac:dyDescent="0.25">
      <c r="A7" s="39" t="s">
        <v>107</v>
      </c>
    </row>
    <row r="8" spans="1:2" x14ac:dyDescent="0.25">
      <c r="A8" s="43"/>
    </row>
    <row r="9" spans="1:2" x14ac:dyDescent="0.25">
      <c r="A9" s="39" t="s">
        <v>110</v>
      </c>
    </row>
    <row r="11" spans="1:2" x14ac:dyDescent="0.25">
      <c r="A11" s="39" t="s">
        <v>111</v>
      </c>
    </row>
    <row r="13" spans="1:2" x14ac:dyDescent="0.25">
      <c r="A13" s="39" t="s">
        <v>112</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80" zoomScaleNormal="80" workbookViewId="0">
      <pane ySplit="1" topLeftCell="A2" activePane="bottomLeft" state="frozen"/>
      <selection pane="bottomLeft" activeCell="C10" sqref="C10"/>
    </sheetView>
  </sheetViews>
  <sheetFormatPr defaultColWidth="10.85546875" defaultRowHeight="15" x14ac:dyDescent="0.25"/>
  <cols>
    <col min="1" max="1" width="46.5703125" style="4" customWidth="1"/>
    <col min="2" max="2" width="18.28515625" style="4" customWidth="1"/>
    <col min="3" max="3" width="59" style="4" customWidth="1"/>
    <col min="4" max="4" width="40" style="4" customWidth="1"/>
    <col min="5" max="5" width="77" style="4" customWidth="1"/>
    <col min="6" max="6" width="35" style="4" customWidth="1"/>
    <col min="7" max="16384" width="10.85546875" style="4"/>
  </cols>
  <sheetData>
    <row r="1" spans="1:6" x14ac:dyDescent="0.25">
      <c r="A1" s="52" t="s">
        <v>4</v>
      </c>
      <c r="B1" s="52" t="s">
        <v>5</v>
      </c>
      <c r="D1" s="52" t="s">
        <v>6</v>
      </c>
      <c r="E1" s="52" t="s">
        <v>7</v>
      </c>
      <c r="F1" s="53"/>
    </row>
    <row r="2" spans="1:6" ht="60" x14ac:dyDescent="0.25">
      <c r="A2" s="54" t="s">
        <v>609</v>
      </c>
      <c r="B2" s="227" t="s">
        <v>688</v>
      </c>
      <c r="C2" s="54" t="s">
        <v>586</v>
      </c>
      <c r="D2" s="54" t="s">
        <v>587</v>
      </c>
      <c r="E2" s="54" t="s">
        <v>658</v>
      </c>
      <c r="F2" s="53"/>
    </row>
    <row r="3" spans="1:6" ht="60" x14ac:dyDescent="0.25">
      <c r="A3" s="226" t="s">
        <v>558</v>
      </c>
      <c r="B3" s="228" t="s">
        <v>688</v>
      </c>
      <c r="C3" s="226" t="s">
        <v>559</v>
      </c>
      <c r="D3" s="226" t="s">
        <v>682</v>
      </c>
      <c r="E3" s="226" t="s">
        <v>683</v>
      </c>
      <c r="F3" s="53"/>
    </row>
    <row r="4" spans="1:6" ht="75" x14ac:dyDescent="0.25">
      <c r="A4" s="226" t="s">
        <v>663</v>
      </c>
      <c r="B4" s="228" t="s">
        <v>588</v>
      </c>
      <c r="C4" s="54" t="s">
        <v>560</v>
      </c>
      <c r="D4" s="54" t="s">
        <v>589</v>
      </c>
      <c r="E4" s="54" t="s">
        <v>664</v>
      </c>
      <c r="F4" s="53"/>
    </row>
    <row r="5" spans="1:6" ht="45" x14ac:dyDescent="0.25">
      <c r="A5" s="54" t="s">
        <v>585</v>
      </c>
      <c r="B5" s="227" t="s">
        <v>588</v>
      </c>
      <c r="C5" s="54" t="s">
        <v>562</v>
      </c>
      <c r="D5" s="54" t="s">
        <v>561</v>
      </c>
      <c r="E5" s="54" t="s">
        <v>665</v>
      </c>
      <c r="F5" s="53"/>
    </row>
    <row r="6" spans="1:6" ht="75" x14ac:dyDescent="0.25">
      <c r="A6" s="279" t="s">
        <v>729</v>
      </c>
      <c r="B6" s="280" t="s">
        <v>666</v>
      </c>
      <c r="C6" s="279" t="s">
        <v>667</v>
      </c>
      <c r="D6" s="279" t="s">
        <v>669</v>
      </c>
      <c r="E6" s="279" t="s">
        <v>668</v>
      </c>
      <c r="F6" s="53"/>
    </row>
    <row r="7" spans="1:6" ht="120" x14ac:dyDescent="0.25">
      <c r="A7" s="54" t="s">
        <v>670</v>
      </c>
      <c r="B7" s="227" t="s">
        <v>588</v>
      </c>
      <c r="C7" s="54" t="s">
        <v>563</v>
      </c>
      <c r="D7" s="54" t="s">
        <v>564</v>
      </c>
      <c r="E7" s="54" t="s">
        <v>565</v>
      </c>
      <c r="F7" s="53"/>
    </row>
    <row r="8" spans="1:6" ht="60" x14ac:dyDescent="0.25">
      <c r="A8" s="54" t="s">
        <v>741</v>
      </c>
      <c r="B8" s="227" t="s">
        <v>743</v>
      </c>
      <c r="C8" s="54" t="s">
        <v>563</v>
      </c>
      <c r="D8" s="54" t="s">
        <v>672</v>
      </c>
      <c r="E8" s="54" t="s">
        <v>742</v>
      </c>
      <c r="F8" s="53"/>
    </row>
    <row r="9" spans="1:6" ht="90" x14ac:dyDescent="0.25">
      <c r="A9" s="54" t="s">
        <v>675</v>
      </c>
      <c r="B9" s="227" t="s">
        <v>588</v>
      </c>
      <c r="C9" s="54" t="s">
        <v>724</v>
      </c>
      <c r="D9" s="54" t="s">
        <v>673</v>
      </c>
      <c r="E9" s="54" t="s">
        <v>674</v>
      </c>
      <c r="F9" s="53"/>
    </row>
    <row r="10" spans="1:6" ht="75" x14ac:dyDescent="0.25">
      <c r="A10" s="54" t="s">
        <v>677</v>
      </c>
      <c r="B10" s="227" t="s">
        <v>666</v>
      </c>
      <c r="C10" s="54" t="s">
        <v>678</v>
      </c>
      <c r="D10" s="54" t="s">
        <v>679</v>
      </c>
      <c r="E10" s="54" t="s">
        <v>680</v>
      </c>
      <c r="F10" s="53"/>
    </row>
    <row r="11" spans="1:6" ht="30" x14ac:dyDescent="0.25">
      <c r="A11" s="54" t="s">
        <v>637</v>
      </c>
      <c r="B11" s="227" t="s">
        <v>588</v>
      </c>
      <c r="C11" s="54" t="s">
        <v>671</v>
      </c>
      <c r="D11" s="54" t="s">
        <v>638</v>
      </c>
      <c r="E11" s="54" t="s">
        <v>639</v>
      </c>
      <c r="F11" s="53"/>
    </row>
    <row r="12" spans="1:6" ht="60" x14ac:dyDescent="0.25">
      <c r="A12" s="54" t="s">
        <v>737</v>
      </c>
      <c r="B12" s="227" t="s">
        <v>588</v>
      </c>
      <c r="C12" s="54" t="s">
        <v>738</v>
      </c>
      <c r="D12" s="54" t="s">
        <v>739</v>
      </c>
      <c r="E12" s="54" t="s">
        <v>740</v>
      </c>
      <c r="F12" s="53"/>
    </row>
    <row r="13" spans="1:6" x14ac:dyDescent="0.25">
      <c r="A13" s="54"/>
      <c r="B13" s="227"/>
      <c r="C13" s="54"/>
      <c r="D13" s="54"/>
      <c r="E13" s="54"/>
      <c r="F13" s="53"/>
    </row>
    <row r="14" spans="1:6" ht="18.75" x14ac:dyDescent="0.25">
      <c r="A14" s="230" t="s">
        <v>590</v>
      </c>
      <c r="B14" s="227"/>
      <c r="C14" s="54"/>
      <c r="D14" s="54"/>
      <c r="E14" s="54"/>
      <c r="F14" s="53"/>
    </row>
    <row r="15" spans="1:6" ht="45" x14ac:dyDescent="0.25">
      <c r="A15" s="54" t="s">
        <v>659</v>
      </c>
      <c r="B15" s="227" t="s">
        <v>688</v>
      </c>
      <c r="C15" s="54" t="s">
        <v>660</v>
      </c>
      <c r="D15" s="54" t="s">
        <v>661</v>
      </c>
      <c r="E15" s="54" t="s">
        <v>662</v>
      </c>
      <c r="F15" s="53"/>
    </row>
    <row r="16" spans="1:6" ht="90" x14ac:dyDescent="0.25">
      <c r="A16" s="54" t="s">
        <v>676</v>
      </c>
      <c r="B16" s="227" t="s">
        <v>588</v>
      </c>
      <c r="C16" s="54"/>
      <c r="D16" s="54" t="s">
        <v>574</v>
      </c>
      <c r="E16" s="54" t="s">
        <v>573</v>
      </c>
      <c r="F16" s="53"/>
    </row>
    <row r="17" spans="1:5" ht="90" x14ac:dyDescent="0.25">
      <c r="A17" s="4" t="s">
        <v>681</v>
      </c>
      <c r="B17" s="229" t="s">
        <v>588</v>
      </c>
      <c r="C17" s="4" t="s">
        <v>566</v>
      </c>
      <c r="D17" s="4" t="s">
        <v>567</v>
      </c>
      <c r="E17" s="4" t="s">
        <v>568</v>
      </c>
    </row>
    <row r="18" spans="1:5" ht="45" x14ac:dyDescent="0.25">
      <c r="A18" s="4" t="s">
        <v>687</v>
      </c>
      <c r="B18" s="229" t="s">
        <v>588</v>
      </c>
      <c r="C18" s="4" t="s">
        <v>684</v>
      </c>
      <c r="D18" s="4" t="s">
        <v>685</v>
      </c>
      <c r="E18" s="4" t="s">
        <v>686</v>
      </c>
    </row>
    <row r="19" spans="1:5" ht="60" x14ac:dyDescent="0.25">
      <c r="A19" s="4" t="s">
        <v>733</v>
      </c>
      <c r="B19" s="229" t="s">
        <v>588</v>
      </c>
      <c r="C19" s="4" t="s">
        <v>734</v>
      </c>
      <c r="D19" s="4" t="s">
        <v>735</v>
      </c>
      <c r="E19" s="4" t="s">
        <v>736</v>
      </c>
    </row>
  </sheetData>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pane ySplit="1" topLeftCell="A2" activePane="bottomLeft" state="frozen"/>
      <selection pane="bottomLeft" activeCell="A10" sqref="A10"/>
    </sheetView>
  </sheetViews>
  <sheetFormatPr defaultColWidth="11.42578125" defaultRowHeight="15" x14ac:dyDescent="0.25"/>
  <cols>
    <col min="1" max="1" width="82" bestFit="1" customWidth="1"/>
  </cols>
  <sheetData>
    <row r="1" spans="1:1" x14ac:dyDescent="0.25">
      <c r="A1" s="44" t="s">
        <v>117</v>
      </c>
    </row>
    <row r="2" spans="1:1" x14ac:dyDescent="0.25">
      <c r="A2" t="s">
        <v>167</v>
      </c>
    </row>
    <row r="3" spans="1:1" x14ac:dyDescent="0.25">
      <c r="A3" t="s">
        <v>23</v>
      </c>
    </row>
    <row r="4" spans="1:1" x14ac:dyDescent="0.25">
      <c r="A4" t="s">
        <v>78</v>
      </c>
    </row>
    <row r="5" spans="1:1" x14ac:dyDescent="0.25">
      <c r="A5" t="s">
        <v>182</v>
      </c>
    </row>
    <row r="7" spans="1:1" x14ac:dyDescent="0.25">
      <c r="A7" s="14" t="s">
        <v>516</v>
      </c>
    </row>
    <row r="8" spans="1:1" ht="180" x14ac:dyDescent="0.25">
      <c r="A8" s="13" t="s">
        <v>518</v>
      </c>
    </row>
    <row r="9" spans="1:1" ht="75" x14ac:dyDescent="0.25">
      <c r="A9" s="13" t="s">
        <v>517</v>
      </c>
    </row>
    <row r="10" spans="1:1" ht="105" x14ac:dyDescent="0.25">
      <c r="A10" s="214" t="s">
        <v>519</v>
      </c>
    </row>
  </sheetData>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C14" sqref="C14"/>
    </sheetView>
  </sheetViews>
  <sheetFormatPr defaultColWidth="11.42578125" defaultRowHeight="15" x14ac:dyDescent="0.25"/>
  <cols>
    <col min="1" max="1" width="165" bestFit="1" customWidth="1"/>
  </cols>
  <sheetData>
    <row r="1" spans="1:1" x14ac:dyDescent="0.25">
      <c r="A1" s="1" t="s">
        <v>24</v>
      </c>
    </row>
    <row r="2" spans="1:1" x14ac:dyDescent="0.25">
      <c r="A2" s="1"/>
    </row>
    <row r="3" spans="1:1" ht="45" x14ac:dyDescent="0.25">
      <c r="A3" s="13" t="s">
        <v>520</v>
      </c>
    </row>
    <row r="4" spans="1:1" x14ac:dyDescent="0.25">
      <c r="A4" s="13"/>
    </row>
    <row r="5" spans="1:1" ht="45" x14ac:dyDescent="0.25">
      <c r="A5" s="25" t="s">
        <v>521</v>
      </c>
    </row>
    <row r="6" spans="1:1" x14ac:dyDescent="0.25">
      <c r="A6" s="25"/>
    </row>
    <row r="7" spans="1:1" ht="30" x14ac:dyDescent="0.25">
      <c r="A7" s="204" t="s">
        <v>522</v>
      </c>
    </row>
    <row r="8" spans="1:1" x14ac:dyDescent="0.25">
      <c r="A8" s="38"/>
    </row>
    <row r="9" spans="1:1" ht="30" x14ac:dyDescent="0.25">
      <c r="A9" s="47" t="s">
        <v>116</v>
      </c>
    </row>
  </sheetData>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pane ySplit="1" topLeftCell="A2" activePane="bottomLeft" state="frozen"/>
      <selection activeCell="E1" sqref="E1"/>
      <selection pane="bottomLeft" activeCell="E18" sqref="E18"/>
    </sheetView>
  </sheetViews>
  <sheetFormatPr defaultColWidth="11.42578125" defaultRowHeight="15" x14ac:dyDescent="0.25"/>
  <cols>
    <col min="1" max="1" width="15.7109375" style="1" customWidth="1"/>
    <col min="2" max="2" width="29" style="1" customWidth="1"/>
    <col min="3" max="3" width="11.42578125" style="1" customWidth="1"/>
    <col min="4" max="4" width="42.85546875" style="1" customWidth="1"/>
    <col min="5" max="5" width="26.42578125" style="1" customWidth="1"/>
    <col min="6" max="6" width="11.7109375" style="1" bestFit="1" customWidth="1"/>
    <col min="7" max="7" width="11.7109375" style="1" customWidth="1"/>
    <col min="8" max="8" width="11.140625" style="1" bestFit="1" customWidth="1"/>
    <col min="9" max="9" width="21.85546875" style="1" customWidth="1"/>
    <col min="10" max="16384" width="11.42578125" style="1"/>
  </cols>
  <sheetData>
    <row r="1" spans="1:12" x14ac:dyDescent="0.25">
      <c r="A1" s="45" t="s">
        <v>13</v>
      </c>
      <c r="B1" s="46" t="s">
        <v>14</v>
      </c>
      <c r="C1" s="46" t="s">
        <v>15</v>
      </c>
      <c r="D1" s="46" t="s">
        <v>16</v>
      </c>
      <c r="E1" s="46" t="s">
        <v>3</v>
      </c>
      <c r="F1" s="45" t="s">
        <v>17</v>
      </c>
      <c r="G1" s="45" t="s">
        <v>312</v>
      </c>
      <c r="H1" s="45" t="s">
        <v>18</v>
      </c>
      <c r="I1" s="35"/>
      <c r="J1" s="35"/>
    </row>
    <row r="2" spans="1:12" ht="45" x14ac:dyDescent="0.25">
      <c r="A2" s="11"/>
      <c r="B2" s="47" t="s">
        <v>255</v>
      </c>
      <c r="C2" s="12"/>
      <c r="D2" s="47" t="s">
        <v>166</v>
      </c>
      <c r="E2" s="12"/>
      <c r="F2" s="11" t="s">
        <v>169</v>
      </c>
      <c r="G2" s="11" t="s">
        <v>313</v>
      </c>
      <c r="H2" s="11"/>
      <c r="I2" s="36"/>
    </row>
    <row r="3" spans="1:12" ht="60" x14ac:dyDescent="0.25">
      <c r="A3" s="11"/>
      <c r="B3" s="47" t="s">
        <v>256</v>
      </c>
      <c r="C3" s="12"/>
      <c r="D3" s="47" t="s">
        <v>166</v>
      </c>
      <c r="E3" s="12"/>
      <c r="F3" s="11" t="s">
        <v>169</v>
      </c>
      <c r="G3" s="11" t="s">
        <v>314</v>
      </c>
      <c r="H3" s="11"/>
      <c r="I3" s="37"/>
    </row>
    <row r="4" spans="1:12" ht="30" x14ac:dyDescent="0.25">
      <c r="A4" s="11"/>
      <c r="B4" s="47" t="s">
        <v>183</v>
      </c>
      <c r="C4" s="12"/>
      <c r="D4" s="47" t="s">
        <v>166</v>
      </c>
      <c r="E4" s="12"/>
      <c r="F4" s="11" t="s">
        <v>169</v>
      </c>
      <c r="G4" s="11" t="s">
        <v>314</v>
      </c>
      <c r="H4" s="11"/>
      <c r="J4" s="36"/>
    </row>
    <row r="5" spans="1:12" ht="30" x14ac:dyDescent="0.25">
      <c r="A5" s="11"/>
      <c r="B5" s="47" t="s">
        <v>257</v>
      </c>
      <c r="C5" s="12"/>
      <c r="D5" s="47" t="s">
        <v>166</v>
      </c>
      <c r="E5" s="12"/>
      <c r="F5" s="11" t="s">
        <v>169</v>
      </c>
      <c r="G5" s="11" t="s">
        <v>315</v>
      </c>
      <c r="H5" s="11"/>
      <c r="J5" s="36"/>
    </row>
    <row r="6" spans="1:12" ht="45" x14ac:dyDescent="0.25">
      <c r="A6" s="11"/>
      <c r="B6" s="47" t="s">
        <v>258</v>
      </c>
      <c r="C6" s="12"/>
      <c r="D6" s="47" t="s">
        <v>166</v>
      </c>
      <c r="E6" s="12"/>
      <c r="F6" s="11" t="s">
        <v>169</v>
      </c>
      <c r="G6" s="11" t="s">
        <v>315</v>
      </c>
      <c r="H6" s="11"/>
      <c r="J6" s="36"/>
    </row>
    <row r="7" spans="1:12" ht="45" x14ac:dyDescent="0.25">
      <c r="A7" s="11"/>
      <c r="B7" s="47" t="s">
        <v>259</v>
      </c>
      <c r="C7" s="12"/>
      <c r="D7" s="47" t="s">
        <v>166</v>
      </c>
      <c r="E7" s="12"/>
      <c r="F7" s="11" t="s">
        <v>169</v>
      </c>
      <c r="G7" s="11" t="s">
        <v>315</v>
      </c>
      <c r="H7" s="11"/>
      <c r="J7" s="36"/>
    </row>
    <row r="8" spans="1:12" x14ac:dyDescent="0.25">
      <c r="A8" s="17"/>
      <c r="B8" s="35"/>
      <c r="C8" s="35"/>
      <c r="D8" s="35"/>
      <c r="E8" s="35"/>
      <c r="F8" s="35"/>
      <c r="G8" s="35"/>
      <c r="H8" s="35"/>
      <c r="I8" s="17"/>
      <c r="J8" s="35"/>
      <c r="K8" s="17"/>
      <c r="L8" s="17"/>
    </row>
    <row r="9" spans="1:12" x14ac:dyDescent="0.25">
      <c r="B9" s="36"/>
      <c r="C9" s="36"/>
      <c r="D9" s="36"/>
      <c r="E9" s="36"/>
      <c r="F9" s="36"/>
      <c r="G9" s="36"/>
      <c r="H9" s="36"/>
      <c r="J9" s="36"/>
    </row>
    <row r="10" spans="1:12" x14ac:dyDescent="0.25">
      <c r="B10" s="36"/>
      <c r="C10" s="36"/>
      <c r="D10" s="36"/>
      <c r="E10" s="36"/>
      <c r="F10" s="36"/>
      <c r="G10" s="36"/>
      <c r="H10" s="36"/>
      <c r="J10" s="36"/>
    </row>
  </sheetData>
  <autoFilter ref="A1:H3"/>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80"/>
  <sheetViews>
    <sheetView topLeftCell="B1" workbookViewId="0">
      <selection activeCell="D1" sqref="D1"/>
    </sheetView>
  </sheetViews>
  <sheetFormatPr defaultRowHeight="15" x14ac:dyDescent="0.25"/>
  <cols>
    <col min="1" max="1" width="32.140625" style="13" bestFit="1" customWidth="1"/>
    <col min="2" max="2" width="14.85546875" style="13" customWidth="1"/>
    <col min="3" max="3" width="36.140625" style="13" customWidth="1"/>
    <col min="4" max="4" width="53.85546875" style="13" customWidth="1"/>
    <col min="5" max="5" width="44.42578125" style="13" customWidth="1"/>
    <col min="6" max="6" width="53.85546875" style="13" customWidth="1"/>
    <col min="7" max="7" width="15" customWidth="1"/>
  </cols>
  <sheetData>
    <row r="1" spans="1:7" ht="90" x14ac:dyDescent="0.25">
      <c r="A1" s="205" t="s">
        <v>514</v>
      </c>
      <c r="B1" s="205" t="s">
        <v>324</v>
      </c>
      <c r="C1" s="205" t="s">
        <v>325</v>
      </c>
      <c r="D1" s="205" t="s">
        <v>326</v>
      </c>
      <c r="E1" s="205" t="s">
        <v>327</v>
      </c>
      <c r="F1" s="205" t="s">
        <v>328</v>
      </c>
      <c r="G1" s="205" t="s">
        <v>329</v>
      </c>
    </row>
    <row r="2" spans="1:7" s="1" customFormat="1" hidden="1" x14ac:dyDescent="0.25">
      <c r="A2" s="206" t="s">
        <v>330</v>
      </c>
      <c r="B2" s="207"/>
      <c r="C2" s="207"/>
      <c r="D2" s="207"/>
      <c r="E2" s="207"/>
      <c r="F2" s="207"/>
      <c r="G2" s="208"/>
    </row>
    <row r="3" spans="1:7" hidden="1" x14ac:dyDescent="0.25">
      <c r="A3" s="61" t="s">
        <v>331</v>
      </c>
      <c r="B3" s="61" t="s">
        <v>332</v>
      </c>
      <c r="C3" s="61" t="s">
        <v>333</v>
      </c>
      <c r="D3" s="61"/>
      <c r="E3" s="61"/>
      <c r="F3" s="61"/>
      <c r="G3" s="66"/>
    </row>
    <row r="4" spans="1:7" ht="75" x14ac:dyDescent="0.25">
      <c r="A4" s="61" t="s">
        <v>334</v>
      </c>
      <c r="B4" s="61" t="s">
        <v>335</v>
      </c>
      <c r="C4" s="61" t="s">
        <v>336</v>
      </c>
      <c r="D4" s="61" t="s">
        <v>337</v>
      </c>
      <c r="E4" s="61" t="s">
        <v>338</v>
      </c>
      <c r="F4" s="61" t="s">
        <v>339</v>
      </c>
      <c r="G4" s="66">
        <v>0</v>
      </c>
    </row>
    <row r="5" spans="1:7" hidden="1" x14ac:dyDescent="0.25">
      <c r="A5" s="61" t="s">
        <v>340</v>
      </c>
      <c r="B5" s="61" t="s">
        <v>332</v>
      </c>
      <c r="C5" s="61" t="s">
        <v>333</v>
      </c>
      <c r="D5" s="61"/>
      <c r="E5" s="61"/>
      <c r="F5" s="61"/>
      <c r="G5" s="66"/>
    </row>
    <row r="6" spans="1:7" hidden="1" x14ac:dyDescent="0.25">
      <c r="A6" s="61" t="s">
        <v>341</v>
      </c>
      <c r="B6" s="61" t="s">
        <v>332</v>
      </c>
      <c r="C6" s="61" t="s">
        <v>333</v>
      </c>
      <c r="D6" s="61"/>
      <c r="E6" s="61"/>
      <c r="F6" s="61"/>
      <c r="G6" s="66"/>
    </row>
    <row r="7" spans="1:7" hidden="1" x14ac:dyDescent="0.25">
      <c r="A7" s="61" t="s">
        <v>342</v>
      </c>
      <c r="B7" s="61" t="s">
        <v>332</v>
      </c>
      <c r="C7" s="61" t="s">
        <v>333</v>
      </c>
      <c r="D7" s="61"/>
      <c r="E7" s="61"/>
      <c r="F7" s="61"/>
      <c r="G7" s="66"/>
    </row>
    <row r="8" spans="1:7" ht="75" x14ac:dyDescent="0.25">
      <c r="A8" s="61" t="s">
        <v>343</v>
      </c>
      <c r="B8" s="61" t="s">
        <v>344</v>
      </c>
      <c r="C8" s="61" t="s">
        <v>345</v>
      </c>
      <c r="D8" s="61" t="s">
        <v>346</v>
      </c>
      <c r="E8" s="61"/>
      <c r="F8" s="61" t="s">
        <v>347</v>
      </c>
      <c r="G8" s="210">
        <v>0</v>
      </c>
    </row>
    <row r="9" spans="1:7" hidden="1" x14ac:dyDescent="0.25">
      <c r="A9" s="61" t="s">
        <v>348</v>
      </c>
      <c r="B9" s="61" t="s">
        <v>332</v>
      </c>
      <c r="C9" s="61"/>
      <c r="D9" s="61"/>
      <c r="E9" s="61"/>
      <c r="F9" s="61"/>
      <c r="G9" s="66"/>
    </row>
    <row r="10" spans="1:7" hidden="1" x14ac:dyDescent="0.25">
      <c r="A10" s="61" t="s">
        <v>349</v>
      </c>
      <c r="B10" s="61" t="s">
        <v>332</v>
      </c>
      <c r="C10" s="61"/>
      <c r="D10" s="61"/>
      <c r="E10" s="61"/>
      <c r="F10" s="61"/>
      <c r="G10" s="66"/>
    </row>
    <row r="11" spans="1:7" hidden="1" x14ac:dyDescent="0.25">
      <c r="A11" s="207" t="s">
        <v>350</v>
      </c>
      <c r="B11" s="207"/>
      <c r="C11" s="207"/>
      <c r="D11" s="207"/>
      <c r="E11" s="207"/>
      <c r="F11" s="207"/>
      <c r="G11" s="66"/>
    </row>
    <row r="12" spans="1:7" hidden="1" x14ac:dyDescent="0.25">
      <c r="A12" s="61" t="s">
        <v>351</v>
      </c>
      <c r="B12" s="61" t="s">
        <v>332</v>
      </c>
      <c r="C12" s="61" t="s">
        <v>333</v>
      </c>
      <c r="D12" s="61"/>
      <c r="E12" s="61"/>
      <c r="F12" s="61"/>
      <c r="G12" s="66"/>
    </row>
    <row r="13" spans="1:7" ht="135" x14ac:dyDescent="0.25">
      <c r="A13" s="61" t="s">
        <v>352</v>
      </c>
      <c r="B13" s="61" t="s">
        <v>335</v>
      </c>
      <c r="C13" s="61" t="s">
        <v>353</v>
      </c>
      <c r="D13" s="61" t="s">
        <v>354</v>
      </c>
      <c r="E13" s="61" t="s">
        <v>355</v>
      </c>
      <c r="F13" s="61"/>
      <c r="G13" s="66" t="s">
        <v>356</v>
      </c>
    </row>
    <row r="14" spans="1:7" hidden="1" x14ac:dyDescent="0.25">
      <c r="A14" s="61" t="s">
        <v>357</v>
      </c>
      <c r="B14" s="61" t="s">
        <v>332</v>
      </c>
      <c r="C14" s="61" t="s">
        <v>333</v>
      </c>
      <c r="D14" s="61"/>
      <c r="E14" s="61"/>
      <c r="F14" s="61"/>
      <c r="G14" s="66"/>
    </row>
    <row r="15" spans="1:7" hidden="1" x14ac:dyDescent="0.25">
      <c r="A15" s="61" t="s">
        <v>358</v>
      </c>
      <c r="B15" s="61" t="s">
        <v>359</v>
      </c>
      <c r="C15" s="61"/>
      <c r="D15" s="61"/>
      <c r="E15" s="61"/>
      <c r="F15" s="61"/>
      <c r="G15" s="66"/>
    </row>
    <row r="16" spans="1:7" hidden="1" x14ac:dyDescent="0.25">
      <c r="A16" s="61" t="s">
        <v>360</v>
      </c>
      <c r="B16" s="61" t="s">
        <v>332</v>
      </c>
      <c r="C16" s="61" t="s">
        <v>361</v>
      </c>
      <c r="D16" s="61"/>
      <c r="E16" s="61"/>
      <c r="F16" s="61"/>
      <c r="G16" s="66"/>
    </row>
    <row r="17" spans="1:7" hidden="1" x14ac:dyDescent="0.25">
      <c r="A17" s="61" t="s">
        <v>362</v>
      </c>
      <c r="B17" s="61" t="s">
        <v>359</v>
      </c>
      <c r="C17" s="61"/>
      <c r="D17" s="61"/>
      <c r="E17" s="61"/>
      <c r="F17" s="61"/>
      <c r="G17" s="66"/>
    </row>
    <row r="18" spans="1:7" hidden="1" x14ac:dyDescent="0.25">
      <c r="A18" s="61" t="s">
        <v>363</v>
      </c>
      <c r="B18" s="61" t="s">
        <v>332</v>
      </c>
      <c r="C18" s="61"/>
      <c r="D18" s="61"/>
      <c r="E18" s="61"/>
      <c r="F18" s="61"/>
      <c r="G18" s="66"/>
    </row>
    <row r="19" spans="1:7" ht="75" hidden="1" x14ac:dyDescent="0.25">
      <c r="A19" s="61" t="s">
        <v>364</v>
      </c>
      <c r="B19" s="61" t="s">
        <v>332</v>
      </c>
      <c r="C19" s="61"/>
      <c r="D19" s="61" t="s">
        <v>365</v>
      </c>
      <c r="E19" s="61"/>
      <c r="F19" s="61"/>
      <c r="G19" s="66"/>
    </row>
    <row r="20" spans="1:7" ht="300" x14ac:dyDescent="0.25">
      <c r="A20" s="61" t="s">
        <v>366</v>
      </c>
      <c r="B20" s="61" t="s">
        <v>367</v>
      </c>
      <c r="C20" s="61" t="s">
        <v>368</v>
      </c>
      <c r="D20" s="61" t="s">
        <v>369</v>
      </c>
      <c r="E20" s="61" t="s">
        <v>370</v>
      </c>
      <c r="F20" s="61"/>
      <c r="G20" s="66">
        <v>20</v>
      </c>
    </row>
    <row r="21" spans="1:7" hidden="1" x14ac:dyDescent="0.25">
      <c r="A21" s="61" t="s">
        <v>371</v>
      </c>
      <c r="B21" s="61" t="s">
        <v>332</v>
      </c>
      <c r="C21" s="61"/>
      <c r="D21" s="61"/>
      <c r="E21" s="61"/>
      <c r="F21" s="61"/>
      <c r="G21" s="66"/>
    </row>
    <row r="22" spans="1:7" hidden="1" x14ac:dyDescent="0.25">
      <c r="A22" s="61" t="s">
        <v>372</v>
      </c>
      <c r="B22" s="61" t="s">
        <v>332</v>
      </c>
      <c r="C22" s="61"/>
      <c r="D22" s="61"/>
      <c r="E22" s="61"/>
      <c r="F22" s="61"/>
      <c r="G22" s="66"/>
    </row>
    <row r="23" spans="1:7" hidden="1" x14ac:dyDescent="0.25">
      <c r="A23" s="61" t="s">
        <v>373</v>
      </c>
      <c r="B23" s="61" t="s">
        <v>332</v>
      </c>
      <c r="C23" s="61"/>
      <c r="D23" s="61"/>
      <c r="E23" s="61"/>
      <c r="F23" s="61"/>
      <c r="G23" s="66"/>
    </row>
    <row r="24" spans="1:7" ht="75" x14ac:dyDescent="0.25">
      <c r="A24" s="61" t="s">
        <v>374</v>
      </c>
      <c r="B24" s="61" t="s">
        <v>375</v>
      </c>
      <c r="C24" s="61" t="s">
        <v>376</v>
      </c>
      <c r="D24" s="61" t="s">
        <v>377</v>
      </c>
      <c r="E24" s="61" t="s">
        <v>378</v>
      </c>
      <c r="F24" s="64"/>
      <c r="G24" s="210">
        <v>15</v>
      </c>
    </row>
    <row r="25" spans="1:7" ht="135" x14ac:dyDescent="0.25">
      <c r="A25" s="61" t="s">
        <v>379</v>
      </c>
      <c r="B25" s="61" t="s">
        <v>367</v>
      </c>
      <c r="C25" s="61" t="s">
        <v>353</v>
      </c>
      <c r="D25" s="61" t="s">
        <v>354</v>
      </c>
      <c r="E25" s="61" t="s">
        <v>380</v>
      </c>
      <c r="F25" s="61"/>
      <c r="G25" s="66">
        <v>7</v>
      </c>
    </row>
    <row r="26" spans="1:7" ht="165" x14ac:dyDescent="0.25">
      <c r="A26" s="61" t="s">
        <v>381</v>
      </c>
      <c r="B26" s="61" t="s">
        <v>367</v>
      </c>
      <c r="C26" s="61" t="s">
        <v>382</v>
      </c>
      <c r="D26" s="61" t="s">
        <v>383</v>
      </c>
      <c r="E26" s="61" t="s">
        <v>384</v>
      </c>
      <c r="F26" s="61"/>
      <c r="G26" s="66">
        <v>15</v>
      </c>
    </row>
    <row r="27" spans="1:7" hidden="1" x14ac:dyDescent="0.25">
      <c r="A27" s="61" t="s">
        <v>385</v>
      </c>
      <c r="B27" s="61" t="s">
        <v>332</v>
      </c>
      <c r="C27" s="61"/>
      <c r="D27" s="61" t="s">
        <v>386</v>
      </c>
      <c r="E27" s="61"/>
      <c r="F27" s="61"/>
      <c r="G27" s="66"/>
    </row>
    <row r="28" spans="1:7" hidden="1" x14ac:dyDescent="0.25">
      <c r="A28" s="61" t="s">
        <v>387</v>
      </c>
      <c r="B28" s="61" t="s">
        <v>332</v>
      </c>
      <c r="C28" s="61"/>
      <c r="D28" s="61"/>
      <c r="E28" s="61"/>
      <c r="F28" s="61"/>
      <c r="G28" s="66"/>
    </row>
    <row r="29" spans="1:7" hidden="1" x14ac:dyDescent="0.25">
      <c r="A29" s="61" t="s">
        <v>388</v>
      </c>
      <c r="B29" s="61" t="s">
        <v>332</v>
      </c>
      <c r="C29" s="61"/>
      <c r="D29" s="61"/>
      <c r="E29" s="61"/>
      <c r="F29" s="61"/>
      <c r="G29" s="66"/>
    </row>
    <row r="30" spans="1:7" hidden="1" x14ac:dyDescent="0.25">
      <c r="A30" s="61" t="s">
        <v>389</v>
      </c>
      <c r="B30" s="61" t="s">
        <v>332</v>
      </c>
      <c r="C30" s="61"/>
      <c r="D30" s="61"/>
      <c r="E30" s="61"/>
      <c r="F30" s="61"/>
      <c r="G30" s="66"/>
    </row>
    <row r="31" spans="1:7" hidden="1" x14ac:dyDescent="0.25">
      <c r="A31" s="61" t="s">
        <v>390</v>
      </c>
      <c r="B31" s="61" t="s">
        <v>332</v>
      </c>
      <c r="C31" s="61"/>
      <c r="D31" s="61"/>
      <c r="E31" s="61"/>
      <c r="F31" s="61"/>
      <c r="G31" s="66"/>
    </row>
    <row r="32" spans="1:7" hidden="1" x14ac:dyDescent="0.25">
      <c r="A32" s="61" t="s">
        <v>391</v>
      </c>
      <c r="B32" s="61" t="s">
        <v>332</v>
      </c>
      <c r="C32" s="61"/>
      <c r="D32" s="61"/>
      <c r="E32" s="61"/>
      <c r="F32" s="61"/>
      <c r="G32" s="66"/>
    </row>
    <row r="33" spans="1:7" ht="75" x14ac:dyDescent="0.25">
      <c r="A33" s="61" t="s">
        <v>392</v>
      </c>
      <c r="B33" s="61" t="s">
        <v>367</v>
      </c>
      <c r="C33" s="61" t="s">
        <v>393</v>
      </c>
      <c r="D33" s="61" t="s">
        <v>394</v>
      </c>
      <c r="E33" s="61" t="s">
        <v>395</v>
      </c>
      <c r="F33" s="61"/>
      <c r="G33" s="66">
        <v>4</v>
      </c>
    </row>
    <row r="34" spans="1:7" s="11" customFormat="1" ht="30" x14ac:dyDescent="0.25">
      <c r="A34" s="211" t="s">
        <v>396</v>
      </c>
      <c r="B34" s="211" t="s">
        <v>335</v>
      </c>
      <c r="C34" s="211" t="s">
        <v>397</v>
      </c>
      <c r="D34" s="211" t="s">
        <v>398</v>
      </c>
      <c r="E34" s="61" t="s">
        <v>399</v>
      </c>
      <c r="F34" s="211"/>
      <c r="G34" s="210">
        <v>0</v>
      </c>
    </row>
    <row r="35" spans="1:7" hidden="1" x14ac:dyDescent="0.25">
      <c r="A35" s="61" t="s">
        <v>400</v>
      </c>
      <c r="B35" s="61" t="s">
        <v>332</v>
      </c>
      <c r="C35" s="61"/>
      <c r="D35" s="61"/>
      <c r="E35" s="61"/>
      <c r="F35" s="61"/>
      <c r="G35" s="66"/>
    </row>
    <row r="36" spans="1:7" hidden="1" x14ac:dyDescent="0.25">
      <c r="A36" s="61" t="s">
        <v>401</v>
      </c>
      <c r="B36" s="61" t="s">
        <v>332</v>
      </c>
      <c r="C36" s="61"/>
      <c r="D36" s="61"/>
      <c r="E36" s="61"/>
      <c r="F36" s="61"/>
      <c r="G36" s="66"/>
    </row>
    <row r="37" spans="1:7" hidden="1" x14ac:dyDescent="0.25">
      <c r="A37" s="61" t="s">
        <v>402</v>
      </c>
      <c r="B37" s="61" t="s">
        <v>359</v>
      </c>
      <c r="C37" s="61"/>
      <c r="D37" s="61"/>
      <c r="E37" s="61"/>
      <c r="F37" s="61"/>
      <c r="G37" s="66"/>
    </row>
    <row r="38" spans="1:7" x14ac:dyDescent="0.25">
      <c r="A38" s="61" t="s">
        <v>403</v>
      </c>
      <c r="B38" s="292" t="s">
        <v>367</v>
      </c>
      <c r="C38" s="292" t="s">
        <v>404</v>
      </c>
      <c r="D38" s="292" t="s">
        <v>405</v>
      </c>
      <c r="E38" s="61"/>
      <c r="F38" s="61"/>
      <c r="G38" s="66"/>
    </row>
    <row r="39" spans="1:7" ht="88.5" hidden="1" customHeight="1" x14ac:dyDescent="0.25">
      <c r="A39" s="61" t="s">
        <v>406</v>
      </c>
      <c r="B39" s="292"/>
      <c r="C39" s="292"/>
      <c r="D39" s="292"/>
      <c r="E39" s="61" t="s">
        <v>407</v>
      </c>
      <c r="F39" s="61"/>
      <c r="G39" s="66">
        <v>4</v>
      </c>
    </row>
    <row r="40" spans="1:7" ht="75" x14ac:dyDescent="0.25">
      <c r="A40" s="61" t="s">
        <v>408</v>
      </c>
      <c r="B40" s="61" t="s">
        <v>367</v>
      </c>
      <c r="C40" s="61" t="s">
        <v>409</v>
      </c>
      <c r="D40" s="61" t="s">
        <v>410</v>
      </c>
      <c r="E40" s="61" t="s">
        <v>411</v>
      </c>
      <c r="F40" s="61"/>
      <c r="G40" s="66">
        <v>12</v>
      </c>
    </row>
    <row r="41" spans="1:7" ht="45" x14ac:dyDescent="0.25">
      <c r="A41" s="61" t="s">
        <v>412</v>
      </c>
      <c r="B41" s="61" t="s">
        <v>367</v>
      </c>
      <c r="C41" s="61" t="s">
        <v>413</v>
      </c>
      <c r="D41" s="61" t="s">
        <v>414</v>
      </c>
      <c r="E41" s="61" t="s">
        <v>415</v>
      </c>
      <c r="F41" s="211" t="s">
        <v>416</v>
      </c>
      <c r="G41" s="66">
        <v>5</v>
      </c>
    </row>
    <row r="42" spans="1:7" ht="45" x14ac:dyDescent="0.25">
      <c r="A42" s="61" t="s">
        <v>417</v>
      </c>
      <c r="B42" s="61" t="s">
        <v>367</v>
      </c>
      <c r="C42" s="211" t="s">
        <v>418</v>
      </c>
      <c r="D42" s="61"/>
      <c r="E42" s="61"/>
      <c r="F42" s="61"/>
      <c r="G42" s="66">
        <v>0</v>
      </c>
    </row>
    <row r="43" spans="1:7" ht="90" x14ac:dyDescent="0.25">
      <c r="A43" s="61" t="s">
        <v>419</v>
      </c>
      <c r="B43" s="61" t="s">
        <v>367</v>
      </c>
      <c r="C43" s="61" t="s">
        <v>333</v>
      </c>
      <c r="D43" s="61"/>
      <c r="E43" s="61"/>
      <c r="F43" s="211" t="s">
        <v>420</v>
      </c>
      <c r="G43" s="66"/>
    </row>
    <row r="44" spans="1:7" ht="45" hidden="1" x14ac:dyDescent="0.25">
      <c r="A44" s="61" t="s">
        <v>421</v>
      </c>
      <c r="B44" s="61" t="s">
        <v>332</v>
      </c>
      <c r="C44" s="61" t="s">
        <v>333</v>
      </c>
      <c r="D44" s="61"/>
      <c r="E44" s="61"/>
      <c r="F44" s="211" t="s">
        <v>422</v>
      </c>
      <c r="G44" s="66"/>
    </row>
    <row r="45" spans="1:7" ht="30" x14ac:dyDescent="0.25">
      <c r="A45" s="61" t="s">
        <v>423</v>
      </c>
      <c r="B45" s="61" t="s">
        <v>375</v>
      </c>
      <c r="C45" s="61"/>
      <c r="D45" s="61"/>
      <c r="E45" s="61"/>
      <c r="F45" s="211" t="s">
        <v>424</v>
      </c>
      <c r="G45" s="66">
        <v>36</v>
      </c>
    </row>
    <row r="46" spans="1:7" ht="30" x14ac:dyDescent="0.25">
      <c r="A46" s="61" t="s">
        <v>425</v>
      </c>
      <c r="B46" s="61" t="s">
        <v>375</v>
      </c>
      <c r="C46" s="61"/>
      <c r="D46" s="61"/>
      <c r="E46" s="61"/>
      <c r="F46" s="61" t="s">
        <v>426</v>
      </c>
      <c r="G46" s="66">
        <v>24</v>
      </c>
    </row>
    <row r="47" spans="1:7" x14ac:dyDescent="0.25">
      <c r="A47" s="61" t="s">
        <v>427</v>
      </c>
      <c r="B47" s="61" t="s">
        <v>375</v>
      </c>
      <c r="C47" s="61"/>
      <c r="D47" s="61"/>
      <c r="E47" s="61"/>
      <c r="F47" s="61"/>
      <c r="G47" s="66"/>
    </row>
    <row r="48" spans="1:7" x14ac:dyDescent="0.25">
      <c r="A48" s="61" t="s">
        <v>428</v>
      </c>
      <c r="B48" s="61" t="s">
        <v>375</v>
      </c>
      <c r="C48" s="61" t="s">
        <v>382</v>
      </c>
      <c r="D48" s="61" t="s">
        <v>429</v>
      </c>
      <c r="E48" s="61" t="s">
        <v>430</v>
      </c>
      <c r="F48" s="61"/>
      <c r="G48" s="66">
        <v>0</v>
      </c>
    </row>
    <row r="49" spans="1:7" ht="45" x14ac:dyDescent="0.25">
      <c r="A49" s="61" t="s">
        <v>431</v>
      </c>
      <c r="B49" s="61" t="s">
        <v>375</v>
      </c>
      <c r="C49" s="61" t="s">
        <v>432</v>
      </c>
      <c r="D49" s="61" t="s">
        <v>433</v>
      </c>
      <c r="E49" s="61" t="s">
        <v>434</v>
      </c>
      <c r="F49" s="61"/>
      <c r="G49" s="66">
        <v>5</v>
      </c>
    </row>
    <row r="50" spans="1:7" ht="60" hidden="1" x14ac:dyDescent="0.25">
      <c r="A50" s="61" t="s">
        <v>435</v>
      </c>
      <c r="B50" s="61" t="s">
        <v>359</v>
      </c>
      <c r="C50" s="61"/>
      <c r="D50" s="61"/>
      <c r="E50" s="61"/>
      <c r="F50" s="61" t="s">
        <v>436</v>
      </c>
      <c r="G50" s="66"/>
    </row>
    <row r="51" spans="1:7" ht="75" x14ac:dyDescent="0.25">
      <c r="A51" s="61" t="s">
        <v>437</v>
      </c>
      <c r="B51" s="61" t="s">
        <v>367</v>
      </c>
      <c r="C51" s="61" t="s">
        <v>438</v>
      </c>
      <c r="D51" s="61" t="s">
        <v>439</v>
      </c>
      <c r="E51" s="61" t="s">
        <v>440</v>
      </c>
      <c r="F51" s="61" t="s">
        <v>441</v>
      </c>
      <c r="G51" s="66">
        <v>10</v>
      </c>
    </row>
    <row r="52" spans="1:7" ht="75" x14ac:dyDescent="0.25">
      <c r="A52" s="61" t="s">
        <v>442</v>
      </c>
      <c r="B52" s="61" t="s">
        <v>375</v>
      </c>
      <c r="C52" s="61" t="s">
        <v>432</v>
      </c>
      <c r="D52" s="61" t="s">
        <v>443</v>
      </c>
      <c r="E52" s="211" t="s">
        <v>444</v>
      </c>
      <c r="F52" s="61" t="s">
        <v>445</v>
      </c>
      <c r="G52" s="66">
        <v>20</v>
      </c>
    </row>
    <row r="53" spans="1:7" ht="45" x14ac:dyDescent="0.25">
      <c r="A53" s="61" t="s">
        <v>446</v>
      </c>
      <c r="B53" s="61" t="s">
        <v>367</v>
      </c>
      <c r="C53" s="61" t="s">
        <v>438</v>
      </c>
      <c r="D53" s="61" t="s">
        <v>447</v>
      </c>
      <c r="E53" s="61" t="s">
        <v>448</v>
      </c>
      <c r="F53" s="61" t="s">
        <v>441</v>
      </c>
      <c r="G53" s="66">
        <v>5</v>
      </c>
    </row>
    <row r="54" spans="1:7" hidden="1" x14ac:dyDescent="0.25">
      <c r="A54" s="61" t="s">
        <v>449</v>
      </c>
      <c r="B54" s="292" t="s">
        <v>450</v>
      </c>
      <c r="C54" s="61"/>
      <c r="D54" s="61"/>
      <c r="E54" s="293" t="s">
        <v>451</v>
      </c>
      <c r="F54" s="293"/>
      <c r="G54" s="289">
        <v>15</v>
      </c>
    </row>
    <row r="55" spans="1:7" ht="15" hidden="1" customHeight="1" x14ac:dyDescent="0.25">
      <c r="A55" s="61" t="s">
        <v>452</v>
      </c>
      <c r="B55" s="292"/>
      <c r="C55" s="61"/>
      <c r="D55" s="61"/>
      <c r="E55" s="294"/>
      <c r="F55" s="294"/>
      <c r="G55" s="290"/>
    </row>
    <row r="56" spans="1:7" hidden="1" x14ac:dyDescent="0.25">
      <c r="A56" s="61" t="s">
        <v>453</v>
      </c>
      <c r="B56" s="292"/>
      <c r="C56" s="61"/>
      <c r="D56" s="61"/>
      <c r="E56" s="295"/>
      <c r="F56" s="295"/>
      <c r="G56" s="291"/>
    </row>
    <row r="57" spans="1:7" ht="45" x14ac:dyDescent="0.25">
      <c r="A57" s="61" t="s">
        <v>454</v>
      </c>
      <c r="B57" s="61" t="s">
        <v>367</v>
      </c>
      <c r="C57" s="61" t="s">
        <v>455</v>
      </c>
      <c r="D57" s="61" t="s">
        <v>524</v>
      </c>
      <c r="E57" s="61" t="s">
        <v>456</v>
      </c>
      <c r="F57" s="61" t="s">
        <v>457</v>
      </c>
      <c r="G57" s="66">
        <v>5</v>
      </c>
    </row>
    <row r="58" spans="1:7" ht="45" x14ac:dyDescent="0.25">
      <c r="A58" s="61" t="s">
        <v>458</v>
      </c>
      <c r="B58" s="61" t="s">
        <v>367</v>
      </c>
      <c r="C58" s="61" t="s">
        <v>409</v>
      </c>
      <c r="D58" s="61" t="s">
        <v>459</v>
      </c>
      <c r="E58" s="61" t="s">
        <v>460</v>
      </c>
      <c r="F58" s="61"/>
      <c r="G58" s="66">
        <v>5</v>
      </c>
    </row>
    <row r="59" spans="1:7" ht="45" x14ac:dyDescent="0.25">
      <c r="A59" s="61" t="s">
        <v>461</v>
      </c>
      <c r="B59" s="61" t="s">
        <v>367</v>
      </c>
      <c r="C59" s="61" t="s">
        <v>455</v>
      </c>
      <c r="D59" s="61" t="s">
        <v>525</v>
      </c>
      <c r="E59" s="61" t="s">
        <v>462</v>
      </c>
      <c r="F59" s="61"/>
      <c r="G59" s="210">
        <v>2</v>
      </c>
    </row>
    <row r="60" spans="1:7" ht="30" x14ac:dyDescent="0.25">
      <c r="A60" s="61" t="s">
        <v>463</v>
      </c>
      <c r="B60" s="61" t="s">
        <v>375</v>
      </c>
      <c r="C60" s="61" t="s">
        <v>432</v>
      </c>
      <c r="D60" s="61" t="s">
        <v>464</v>
      </c>
      <c r="E60" s="61" t="s">
        <v>465</v>
      </c>
      <c r="F60" s="61"/>
      <c r="G60" s="66">
        <v>5</v>
      </c>
    </row>
    <row r="61" spans="1:7" ht="45" x14ac:dyDescent="0.25">
      <c r="A61" s="61" t="s">
        <v>466</v>
      </c>
      <c r="B61" s="61" t="s">
        <v>367</v>
      </c>
      <c r="C61" s="61" t="s">
        <v>455</v>
      </c>
      <c r="D61" s="61" t="s">
        <v>467</v>
      </c>
      <c r="E61" s="61" t="s">
        <v>462</v>
      </c>
      <c r="F61" s="61" t="s">
        <v>468</v>
      </c>
      <c r="G61" s="66">
        <v>2</v>
      </c>
    </row>
    <row r="62" spans="1:7" x14ac:dyDescent="0.25">
      <c r="A62" s="212" t="s">
        <v>469</v>
      </c>
      <c r="B62" s="61" t="s">
        <v>375</v>
      </c>
      <c r="C62" s="61"/>
      <c r="D62" s="61"/>
      <c r="E62" s="61" t="s">
        <v>470</v>
      </c>
      <c r="F62" s="61"/>
      <c r="G62" s="66">
        <v>5</v>
      </c>
    </row>
    <row r="63" spans="1:7" hidden="1" x14ac:dyDescent="0.25">
      <c r="A63" s="61" t="s">
        <v>471</v>
      </c>
      <c r="B63" s="61" t="s">
        <v>472</v>
      </c>
      <c r="C63" s="61"/>
      <c r="D63" s="61"/>
      <c r="E63" s="61" t="s">
        <v>473</v>
      </c>
      <c r="F63" s="61"/>
      <c r="G63" s="210">
        <v>0</v>
      </c>
    </row>
    <row r="64" spans="1:7" ht="45" x14ac:dyDescent="0.25">
      <c r="A64" s="61" t="s">
        <v>474</v>
      </c>
      <c r="B64" s="61" t="s">
        <v>367</v>
      </c>
      <c r="C64" s="61" t="s">
        <v>475</v>
      </c>
      <c r="D64" s="211" t="s">
        <v>476</v>
      </c>
      <c r="E64" s="61" t="s">
        <v>477</v>
      </c>
      <c r="F64" s="61"/>
      <c r="G64" s="66">
        <v>0</v>
      </c>
    </row>
    <row r="65" spans="1:7" hidden="1" x14ac:dyDescent="0.25">
      <c r="A65" s="61" t="s">
        <v>478</v>
      </c>
      <c r="B65" s="61" t="s">
        <v>332</v>
      </c>
      <c r="C65" s="61"/>
      <c r="D65" s="61"/>
      <c r="E65" s="61"/>
      <c r="F65" s="64"/>
      <c r="G65" s="66"/>
    </row>
    <row r="66" spans="1:7" ht="30" x14ac:dyDescent="0.25">
      <c r="A66" s="61" t="s">
        <v>479</v>
      </c>
      <c r="B66" s="61" t="s">
        <v>375</v>
      </c>
      <c r="C66" s="61" t="s">
        <v>480</v>
      </c>
      <c r="D66" s="61" t="s">
        <v>481</v>
      </c>
      <c r="E66" s="61" t="s">
        <v>482</v>
      </c>
      <c r="F66" s="61"/>
      <c r="G66" s="66">
        <v>5</v>
      </c>
    </row>
    <row r="67" spans="1:7" ht="60" x14ac:dyDescent="0.25">
      <c r="A67" s="61" t="s">
        <v>483</v>
      </c>
      <c r="B67" s="61" t="s">
        <v>367</v>
      </c>
      <c r="C67" s="61" t="s">
        <v>409</v>
      </c>
      <c r="D67" s="61" t="s">
        <v>484</v>
      </c>
      <c r="E67" s="61" t="s">
        <v>485</v>
      </c>
      <c r="F67" s="61"/>
      <c r="G67" s="66">
        <v>8</v>
      </c>
    </row>
    <row r="68" spans="1:7" ht="60" x14ac:dyDescent="0.25">
      <c r="A68" s="61" t="s">
        <v>486</v>
      </c>
      <c r="B68" s="61" t="s">
        <v>367</v>
      </c>
      <c r="C68" s="61" t="s">
        <v>409</v>
      </c>
      <c r="D68" s="61" t="s">
        <v>487</v>
      </c>
      <c r="E68" s="61" t="s">
        <v>488</v>
      </c>
      <c r="F68" s="61"/>
      <c r="G68" s="66">
        <v>10</v>
      </c>
    </row>
    <row r="69" spans="1:7" ht="120" x14ac:dyDescent="0.25">
      <c r="A69" s="61" t="s">
        <v>489</v>
      </c>
      <c r="B69" s="61" t="s">
        <v>367</v>
      </c>
      <c r="C69" s="61" t="s">
        <v>490</v>
      </c>
      <c r="D69" s="61" t="s">
        <v>515</v>
      </c>
      <c r="E69" s="61"/>
      <c r="F69" s="61"/>
      <c r="G69" s="66">
        <v>20</v>
      </c>
    </row>
    <row r="70" spans="1:7" ht="165" x14ac:dyDescent="0.25">
      <c r="A70" s="61" t="s">
        <v>491</v>
      </c>
      <c r="B70" s="61" t="s">
        <v>344</v>
      </c>
      <c r="C70" s="211" t="s">
        <v>492</v>
      </c>
      <c r="D70" s="211" t="s">
        <v>493</v>
      </c>
      <c r="E70" s="61"/>
      <c r="F70" s="61" t="s">
        <v>494</v>
      </c>
      <c r="G70" s="66">
        <v>0</v>
      </c>
    </row>
    <row r="71" spans="1:7" x14ac:dyDescent="0.25">
      <c r="A71" s="61" t="s">
        <v>495</v>
      </c>
      <c r="B71" s="61" t="s">
        <v>375</v>
      </c>
      <c r="C71" s="61"/>
      <c r="D71" s="61" t="s">
        <v>496</v>
      </c>
      <c r="E71" s="61" t="s">
        <v>497</v>
      </c>
      <c r="F71" s="61" t="s">
        <v>498</v>
      </c>
      <c r="G71" s="210">
        <v>15</v>
      </c>
    </row>
    <row r="72" spans="1:7" ht="150" x14ac:dyDescent="0.25">
      <c r="A72" s="61" t="s">
        <v>499</v>
      </c>
      <c r="B72" s="61" t="s">
        <v>375</v>
      </c>
      <c r="C72" s="61"/>
      <c r="D72" s="61" t="s">
        <v>500</v>
      </c>
      <c r="E72" s="61"/>
      <c r="F72" s="61"/>
      <c r="G72" s="66">
        <v>8</v>
      </c>
    </row>
    <row r="73" spans="1:7" ht="75" x14ac:dyDescent="0.25">
      <c r="A73" s="61" t="s">
        <v>501</v>
      </c>
      <c r="B73" s="61" t="s">
        <v>375</v>
      </c>
      <c r="C73" s="61"/>
      <c r="D73" s="61" t="s">
        <v>502</v>
      </c>
      <c r="E73" s="61"/>
      <c r="F73" s="61"/>
      <c r="G73" s="66">
        <v>0</v>
      </c>
    </row>
    <row r="74" spans="1:7" ht="60" x14ac:dyDescent="0.25">
      <c r="A74" s="61" t="s">
        <v>503</v>
      </c>
      <c r="B74" s="61" t="s">
        <v>375</v>
      </c>
      <c r="C74" s="61"/>
      <c r="D74" s="61"/>
      <c r="E74" s="61"/>
      <c r="F74" s="61" t="s">
        <v>436</v>
      </c>
      <c r="G74" s="66"/>
    </row>
    <row r="75" spans="1:7" hidden="1" x14ac:dyDescent="0.25">
      <c r="A75" s="61" t="s">
        <v>504</v>
      </c>
      <c r="B75" s="61" t="s">
        <v>332</v>
      </c>
      <c r="C75" s="61"/>
      <c r="D75" s="61"/>
      <c r="E75" s="61"/>
      <c r="F75" s="61"/>
      <c r="G75" s="66"/>
    </row>
    <row r="76" spans="1:7" ht="372.75" customHeight="1" x14ac:dyDescent="0.25">
      <c r="A76" s="61" t="s">
        <v>505</v>
      </c>
      <c r="B76" s="61" t="s">
        <v>375</v>
      </c>
      <c r="C76" s="61" t="s">
        <v>382</v>
      </c>
      <c r="D76" s="61" t="s">
        <v>506</v>
      </c>
      <c r="E76" s="61"/>
      <c r="F76" s="61"/>
      <c r="G76" s="215">
        <v>28</v>
      </c>
    </row>
    <row r="77" spans="1:7" ht="135" x14ac:dyDescent="0.25">
      <c r="A77" s="61" t="s">
        <v>507</v>
      </c>
      <c r="B77" s="61" t="s">
        <v>367</v>
      </c>
      <c r="C77" s="61" t="s">
        <v>508</v>
      </c>
      <c r="D77" s="61" t="s">
        <v>509</v>
      </c>
      <c r="E77" s="61"/>
      <c r="F77" s="211" t="s">
        <v>526</v>
      </c>
      <c r="G77" s="66">
        <v>0</v>
      </c>
    </row>
    <row r="78" spans="1:7" ht="93" customHeight="1" x14ac:dyDescent="0.25">
      <c r="A78" s="61" t="s">
        <v>510</v>
      </c>
      <c r="B78" s="61" t="s">
        <v>375</v>
      </c>
      <c r="C78" s="61" t="s">
        <v>511</v>
      </c>
      <c r="D78" s="61"/>
      <c r="E78" s="61"/>
      <c r="F78" s="64"/>
      <c r="G78" s="209">
        <v>3</v>
      </c>
    </row>
    <row r="79" spans="1:7" hidden="1" x14ac:dyDescent="0.25">
      <c r="A79" s="61" t="s">
        <v>512</v>
      </c>
      <c r="B79" s="61"/>
      <c r="C79" s="61"/>
      <c r="D79" s="61"/>
      <c r="E79" s="61"/>
      <c r="F79" s="61"/>
      <c r="G79" s="61">
        <f>SUM(G3:G78)</f>
        <v>318</v>
      </c>
    </row>
    <row r="80" spans="1:7" hidden="1" x14ac:dyDescent="0.25">
      <c r="A80" s="61" t="s">
        <v>513</v>
      </c>
      <c r="B80" s="61"/>
      <c r="C80" s="61"/>
      <c r="D80" s="61"/>
      <c r="E80" s="61"/>
      <c r="F80" s="61"/>
      <c r="G80" s="61">
        <f>G79*1500</f>
        <v>477000</v>
      </c>
    </row>
  </sheetData>
  <autoFilter ref="A1:G80">
    <filterColumn colId="1">
      <filters>
        <filter val="ebi,SL"/>
        <filter val="ebi; SL"/>
        <filter val="ebi;SL"/>
        <filter val="SL"/>
      </filters>
    </filterColumn>
  </autoFilter>
  <mergeCells count="7">
    <mergeCell ref="G54:G56"/>
    <mergeCell ref="B38:B39"/>
    <mergeCell ref="C38:C39"/>
    <mergeCell ref="D38:D39"/>
    <mergeCell ref="B54:B56"/>
    <mergeCell ref="E54:E56"/>
    <mergeCell ref="F54:F56"/>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pane ySplit="1" topLeftCell="A2" activePane="bottomLeft" state="frozen"/>
      <selection pane="bottomLeft" activeCell="B35" sqref="B35"/>
    </sheetView>
  </sheetViews>
  <sheetFormatPr defaultColWidth="11.42578125" defaultRowHeight="15" x14ac:dyDescent="0.25"/>
  <cols>
    <col min="1" max="1" width="11.85546875" customWidth="1"/>
    <col min="2" max="2" width="23.7109375" customWidth="1"/>
    <col min="3" max="3" width="138.42578125" style="13" customWidth="1"/>
  </cols>
  <sheetData>
    <row r="1" spans="1:3" x14ac:dyDescent="0.25">
      <c r="A1" s="45" t="s">
        <v>83</v>
      </c>
      <c r="B1" s="48"/>
      <c r="C1" s="49"/>
    </row>
    <row r="2" spans="1:3" x14ac:dyDescent="0.25">
      <c r="A2" t="s">
        <v>614</v>
      </c>
      <c r="C2" s="14" t="s">
        <v>641</v>
      </c>
    </row>
    <row r="4" spans="1:3" x14ac:dyDescent="0.25">
      <c r="A4" s="39" t="s">
        <v>102</v>
      </c>
      <c r="B4" s="39" t="s">
        <v>103</v>
      </c>
      <c r="C4" s="13" t="s">
        <v>80</v>
      </c>
    </row>
    <row r="5" spans="1:3" x14ac:dyDescent="0.25">
      <c r="A5" s="10"/>
      <c r="B5" s="10"/>
      <c r="C5" s="25"/>
    </row>
    <row r="6" spans="1:3" ht="30" x14ac:dyDescent="0.25">
      <c r="A6" s="39" t="s">
        <v>104</v>
      </c>
      <c r="B6" s="39" t="s">
        <v>105</v>
      </c>
      <c r="C6" s="13" t="s">
        <v>523</v>
      </c>
    </row>
    <row r="7" spans="1:3" x14ac:dyDescent="0.25">
      <c r="A7" s="10"/>
      <c r="B7" s="10"/>
      <c r="C7" s="25"/>
    </row>
    <row r="8" spans="1:3" ht="30" x14ac:dyDescent="0.25">
      <c r="A8" s="39" t="s">
        <v>106</v>
      </c>
      <c r="B8" s="39" t="s">
        <v>118</v>
      </c>
      <c r="C8" s="50" t="s">
        <v>82</v>
      </c>
    </row>
    <row r="9" spans="1:3" x14ac:dyDescent="0.25">
      <c r="A9" s="10"/>
      <c r="B9" s="10"/>
      <c r="C9" s="69"/>
    </row>
    <row r="10" spans="1:3" x14ac:dyDescent="0.25">
      <c r="A10" s="39" t="s">
        <v>107</v>
      </c>
      <c r="B10" s="39" t="s">
        <v>108</v>
      </c>
      <c r="C10" s="50" t="s">
        <v>109</v>
      </c>
    </row>
    <row r="11" spans="1:3" x14ac:dyDescent="0.25">
      <c r="C11" s="70" t="s">
        <v>642</v>
      </c>
    </row>
    <row r="12" spans="1:3" x14ac:dyDescent="0.25">
      <c r="C12" s="70" t="s">
        <v>643</v>
      </c>
    </row>
    <row r="13" spans="1:3" x14ac:dyDescent="0.25">
      <c r="C13" s="70" t="s">
        <v>644</v>
      </c>
    </row>
    <row r="14" spans="1:3" x14ac:dyDescent="0.25">
      <c r="C14" s="71"/>
    </row>
    <row r="15" spans="1:3" x14ac:dyDescent="0.25">
      <c r="A15" s="23"/>
      <c r="B15" s="23"/>
      <c r="C15" s="72"/>
    </row>
    <row r="16" spans="1:3" x14ac:dyDescent="0.25">
      <c r="A16" s="39" t="s">
        <v>110</v>
      </c>
      <c r="B16" s="39" t="s">
        <v>114</v>
      </c>
      <c r="C16" s="50" t="s">
        <v>81</v>
      </c>
    </row>
    <row r="17" spans="1:3" x14ac:dyDescent="0.25">
      <c r="B17" s="40"/>
      <c r="C17" s="213"/>
    </row>
    <row r="18" spans="1:3" ht="30" x14ac:dyDescent="0.25">
      <c r="A18" s="39" t="s">
        <v>111</v>
      </c>
      <c r="B18" s="39" t="s">
        <v>115</v>
      </c>
      <c r="C18" s="69" t="s">
        <v>556</v>
      </c>
    </row>
    <row r="19" spans="1:3" x14ac:dyDescent="0.25">
      <c r="C19" s="69"/>
    </row>
    <row r="21" spans="1:3" x14ac:dyDescent="0.25">
      <c r="A21" s="41" t="s">
        <v>112</v>
      </c>
      <c r="B21" s="41" t="s">
        <v>323</v>
      </c>
      <c r="C21" s="13" t="s">
        <v>322</v>
      </c>
    </row>
    <row r="24" spans="1:3" ht="45" x14ac:dyDescent="0.25">
      <c r="A24" s="41" t="s">
        <v>113</v>
      </c>
      <c r="B24" s="55" t="s">
        <v>646</v>
      </c>
      <c r="C24" s="13" t="s">
        <v>647</v>
      </c>
    </row>
    <row r="28" spans="1:3" x14ac:dyDescent="0.25">
      <c r="A28" s="41" t="s">
        <v>645</v>
      </c>
      <c r="B28" s="41" t="s">
        <v>648</v>
      </c>
      <c r="C28" s="13" t="s">
        <v>691</v>
      </c>
    </row>
    <row r="30" spans="1:3" ht="30" x14ac:dyDescent="0.25">
      <c r="A30" s="41" t="s">
        <v>689</v>
      </c>
      <c r="B30" s="41" t="s">
        <v>690</v>
      </c>
      <c r="C30" s="13" t="s">
        <v>692</v>
      </c>
    </row>
    <row r="33" spans="1:1" x14ac:dyDescent="0.25">
      <c r="A33" t="s">
        <v>731</v>
      </c>
    </row>
    <row r="35" spans="1:1" x14ac:dyDescent="0.25">
      <c r="A35" t="s">
        <v>732</v>
      </c>
    </row>
  </sheetData>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workbookViewId="0">
      <selection activeCell="A22" sqref="A22"/>
    </sheetView>
  </sheetViews>
  <sheetFormatPr defaultColWidth="11.42578125" defaultRowHeight="15" x14ac:dyDescent="0.25"/>
  <cols>
    <col min="1" max="1" width="96.28515625" style="27" customWidth="1"/>
    <col min="2" max="2" width="15" style="29" bestFit="1" customWidth="1"/>
    <col min="3" max="3" width="81.7109375" style="13" customWidth="1"/>
    <col min="4" max="4" width="15.42578125" customWidth="1"/>
    <col min="5" max="5" width="25.42578125" style="13" customWidth="1"/>
    <col min="6" max="6" width="74.42578125" style="13" customWidth="1"/>
    <col min="7" max="7" width="12.42578125" customWidth="1"/>
    <col min="8" max="8" width="16.28515625" customWidth="1"/>
  </cols>
  <sheetData>
    <row r="1" spans="1:3" x14ac:dyDescent="0.25">
      <c r="A1" s="27" t="s">
        <v>185</v>
      </c>
    </row>
    <row r="2" spans="1:3" x14ac:dyDescent="0.25">
      <c r="A2" s="60" t="s">
        <v>186</v>
      </c>
    </row>
    <row r="3" spans="1:3" x14ac:dyDescent="0.25">
      <c r="A3" s="60" t="s">
        <v>237</v>
      </c>
    </row>
    <row r="4" spans="1:3" x14ac:dyDescent="0.25">
      <c r="A4" s="60" t="s">
        <v>238</v>
      </c>
    </row>
    <row r="5" spans="1:3" x14ac:dyDescent="0.25">
      <c r="A5" s="203" t="s">
        <v>236</v>
      </c>
    </row>
    <row r="6" spans="1:3" x14ac:dyDescent="0.25">
      <c r="A6" s="60"/>
    </row>
    <row r="8" spans="1:3" ht="30" x14ac:dyDescent="0.25">
      <c r="A8" s="56" t="s">
        <v>234</v>
      </c>
      <c r="B8" s="33" t="s">
        <v>91</v>
      </c>
      <c r="C8" s="57" t="s">
        <v>95</v>
      </c>
    </row>
    <row r="9" spans="1:3" x14ac:dyDescent="0.25">
      <c r="A9" s="62" t="s">
        <v>84</v>
      </c>
      <c r="B9" s="63" t="s">
        <v>20</v>
      </c>
      <c r="C9" s="64" t="s">
        <v>20</v>
      </c>
    </row>
    <row r="10" spans="1:3" x14ac:dyDescent="0.25">
      <c r="A10" s="62" t="s">
        <v>96</v>
      </c>
      <c r="B10" s="63" t="s">
        <v>20</v>
      </c>
      <c r="C10" s="64" t="s">
        <v>20</v>
      </c>
    </row>
    <row r="11" spans="1:3" x14ac:dyDescent="0.25">
      <c r="A11" s="62" t="s">
        <v>188</v>
      </c>
      <c r="B11" s="63" t="s">
        <v>20</v>
      </c>
      <c r="C11" s="64" t="s">
        <v>20</v>
      </c>
    </row>
    <row r="12" spans="1:3" x14ac:dyDescent="0.25">
      <c r="A12" s="62" t="s">
        <v>189</v>
      </c>
      <c r="B12" s="63" t="s">
        <v>20</v>
      </c>
      <c r="C12" s="64" t="s">
        <v>20</v>
      </c>
    </row>
    <row r="13" spans="1:3" x14ac:dyDescent="0.25">
      <c r="A13" s="62" t="s">
        <v>190</v>
      </c>
      <c r="B13" s="63" t="s">
        <v>20</v>
      </c>
      <c r="C13" s="64" t="s">
        <v>20</v>
      </c>
    </row>
    <row r="14" spans="1:3" x14ac:dyDescent="0.25">
      <c r="A14" s="62" t="s">
        <v>191</v>
      </c>
      <c r="B14" s="63" t="s">
        <v>20</v>
      </c>
      <c r="C14" s="64" t="s">
        <v>20</v>
      </c>
    </row>
    <row r="15" spans="1:3" x14ac:dyDescent="0.25">
      <c r="A15" s="62" t="s">
        <v>192</v>
      </c>
      <c r="B15" s="63" t="s">
        <v>20</v>
      </c>
      <c r="C15" s="64" t="s">
        <v>20</v>
      </c>
    </row>
    <row r="16" spans="1:3" x14ac:dyDescent="0.25">
      <c r="A16" s="62" t="s">
        <v>235</v>
      </c>
      <c r="B16" s="63" t="s">
        <v>20</v>
      </c>
      <c r="C16" s="64" t="s">
        <v>20</v>
      </c>
    </row>
    <row r="17" spans="1:9" x14ac:dyDescent="0.25">
      <c r="A17" s="32" t="s">
        <v>90</v>
      </c>
      <c r="B17" s="33" t="s">
        <v>20</v>
      </c>
    </row>
    <row r="21" spans="1:9" x14ac:dyDescent="0.25">
      <c r="H21" s="13"/>
      <c r="I21" s="13"/>
    </row>
    <row r="22" spans="1:9" ht="30" x14ac:dyDescent="0.25">
      <c r="A22" s="56" t="s">
        <v>248</v>
      </c>
      <c r="B22" s="33" t="s">
        <v>91</v>
      </c>
      <c r="C22" s="57" t="s">
        <v>95</v>
      </c>
      <c r="H22" s="28"/>
    </row>
    <row r="23" spans="1:9" ht="60" x14ac:dyDescent="0.25">
      <c r="A23" s="30" t="s">
        <v>84</v>
      </c>
      <c r="B23" s="31">
        <v>20</v>
      </c>
      <c r="C23" s="61" t="s">
        <v>187</v>
      </c>
    </row>
    <row r="24" spans="1:9" x14ac:dyDescent="0.25">
      <c r="A24" s="30" t="s">
        <v>96</v>
      </c>
      <c r="B24" s="31">
        <v>1</v>
      </c>
      <c r="C24" s="61" t="s">
        <v>249</v>
      </c>
    </row>
    <row r="25" spans="1:9" ht="60" x14ac:dyDescent="0.25">
      <c r="A25" s="30" t="s">
        <v>317</v>
      </c>
      <c r="B25" s="31">
        <v>12</v>
      </c>
      <c r="C25" s="61" t="s">
        <v>194</v>
      </c>
    </row>
    <row r="26" spans="1:9" ht="30" x14ac:dyDescent="0.25">
      <c r="A26" s="30" t="s">
        <v>318</v>
      </c>
      <c r="B26" s="31">
        <v>4</v>
      </c>
      <c r="C26" s="61" t="s">
        <v>195</v>
      </c>
    </row>
    <row r="27" spans="1:9" x14ac:dyDescent="0.25">
      <c r="A27" s="30" t="s">
        <v>190</v>
      </c>
      <c r="B27" s="31">
        <v>80</v>
      </c>
      <c r="C27" s="61" t="s">
        <v>223</v>
      </c>
    </row>
    <row r="28" spans="1:9" x14ac:dyDescent="0.25">
      <c r="A28" s="30" t="s">
        <v>319</v>
      </c>
      <c r="B28" s="31">
        <v>18</v>
      </c>
      <c r="C28" s="61" t="s">
        <v>224</v>
      </c>
    </row>
    <row r="29" spans="1:9" x14ac:dyDescent="0.25">
      <c r="A29" s="30" t="s">
        <v>191</v>
      </c>
      <c r="B29" s="31">
        <v>10</v>
      </c>
      <c r="C29" s="61"/>
    </row>
    <row r="30" spans="1:9" x14ac:dyDescent="0.25">
      <c r="A30" s="30" t="s">
        <v>320</v>
      </c>
      <c r="B30" s="31">
        <v>10</v>
      </c>
      <c r="C30" s="61"/>
    </row>
    <row r="31" spans="1:9" ht="30" x14ac:dyDescent="0.25">
      <c r="A31" s="30" t="s">
        <v>321</v>
      </c>
      <c r="B31" s="31">
        <v>5</v>
      </c>
      <c r="C31" s="61" t="s">
        <v>196</v>
      </c>
    </row>
    <row r="32" spans="1:9" ht="60" x14ac:dyDescent="0.25">
      <c r="A32" s="30" t="s">
        <v>232</v>
      </c>
      <c r="B32" s="31">
        <v>5</v>
      </c>
      <c r="C32" s="61" t="s">
        <v>193</v>
      </c>
    </row>
    <row r="33" spans="1:4" x14ac:dyDescent="0.25">
      <c r="A33" s="32" t="s">
        <v>90</v>
      </c>
      <c r="B33" s="33">
        <f>SUM(B23:B32)</f>
        <v>165</v>
      </c>
      <c r="D33" s="10"/>
    </row>
    <row r="38" spans="1:4" x14ac:dyDescent="0.25">
      <c r="A38" s="66" t="s">
        <v>250</v>
      </c>
      <c r="B38" s="61"/>
      <c r="C38" s="61" t="s">
        <v>197</v>
      </c>
    </row>
    <row r="39" spans="1:4" ht="90" x14ac:dyDescent="0.25">
      <c r="A39" s="67" t="s">
        <v>88</v>
      </c>
      <c r="B39" s="68" t="s">
        <v>198</v>
      </c>
      <c r="C39" s="61" t="s">
        <v>239</v>
      </c>
    </row>
    <row r="40" spans="1:4" x14ac:dyDescent="0.25">
      <c r="A40" s="66"/>
      <c r="B40" s="61"/>
      <c r="C40" s="61" t="s">
        <v>240</v>
      </c>
    </row>
    <row r="41" spans="1:4" x14ac:dyDescent="0.25">
      <c r="A41" s="74"/>
      <c r="B41" s="75"/>
      <c r="C41" s="75"/>
    </row>
    <row r="42" spans="1:4" x14ac:dyDescent="0.25">
      <c r="A42"/>
      <c r="B42" s="13"/>
    </row>
    <row r="43" spans="1:4" x14ac:dyDescent="0.25">
      <c r="A43" s="66" t="s">
        <v>89</v>
      </c>
      <c r="B43" s="61"/>
      <c r="C43" s="61"/>
    </row>
    <row r="44" spans="1:4" ht="60" x14ac:dyDescent="0.25">
      <c r="A44" s="30" t="s">
        <v>199</v>
      </c>
      <c r="B44" s="68" t="s">
        <v>241</v>
      </c>
      <c r="C44" s="68" t="s">
        <v>86</v>
      </c>
    </row>
    <row r="45" spans="1:4" ht="60" x14ac:dyDescent="0.25">
      <c r="A45" s="73" t="s">
        <v>201</v>
      </c>
      <c r="B45" s="61" t="s">
        <v>242</v>
      </c>
      <c r="C45" s="68" t="s">
        <v>86</v>
      </c>
    </row>
    <row r="46" spans="1:4" ht="60" x14ac:dyDescent="0.25">
      <c r="A46" s="73" t="s">
        <v>204</v>
      </c>
      <c r="B46" s="61" t="s">
        <v>243</v>
      </c>
      <c r="C46" s="68" t="s">
        <v>87</v>
      </c>
    </row>
    <row r="47" spans="1:4" ht="90" x14ac:dyDescent="0.25">
      <c r="A47" s="73" t="s">
        <v>206</v>
      </c>
      <c r="B47" s="61" t="s">
        <v>244</v>
      </c>
      <c r="C47" s="68" t="s">
        <v>87</v>
      </c>
    </row>
    <row r="48" spans="1:4" ht="45" x14ac:dyDescent="0.25">
      <c r="A48" s="66" t="s">
        <v>92</v>
      </c>
      <c r="B48" s="61" t="s">
        <v>93</v>
      </c>
      <c r="C48" s="61" t="s">
        <v>245</v>
      </c>
    </row>
    <row r="53" spans="1:3" x14ac:dyDescent="0.25">
      <c r="A53" s="66" t="s">
        <v>247</v>
      </c>
      <c r="B53" s="61"/>
      <c r="C53" s="61" t="s">
        <v>197</v>
      </c>
    </row>
    <row r="54" spans="1:3" ht="90" x14ac:dyDescent="0.25">
      <c r="A54" s="67" t="s">
        <v>88</v>
      </c>
      <c r="B54" s="68" t="s">
        <v>198</v>
      </c>
      <c r="C54" s="61" t="s">
        <v>231</v>
      </c>
    </row>
    <row r="55" spans="1:3" x14ac:dyDescent="0.25">
      <c r="A55"/>
      <c r="B55" s="13"/>
      <c r="C55" s="61" t="s">
        <v>246</v>
      </c>
    </row>
    <row r="56" spans="1:3" x14ac:dyDescent="0.25">
      <c r="A56"/>
      <c r="B56" s="13"/>
      <c r="C56" s="75"/>
    </row>
    <row r="57" spans="1:3" x14ac:dyDescent="0.25">
      <c r="A57"/>
      <c r="B57" s="13"/>
    </row>
    <row r="58" spans="1:3" x14ac:dyDescent="0.25">
      <c r="A58" s="66" t="s">
        <v>89</v>
      </c>
      <c r="B58" s="61"/>
      <c r="C58" s="61"/>
    </row>
    <row r="59" spans="1:3" ht="135" x14ac:dyDescent="0.25">
      <c r="A59" s="30" t="s">
        <v>199</v>
      </c>
      <c r="B59" s="68" t="s">
        <v>200</v>
      </c>
      <c r="C59" s="68" t="s">
        <v>86</v>
      </c>
    </row>
    <row r="60" spans="1:3" ht="90" x14ac:dyDescent="0.25">
      <c r="A60" s="73" t="s">
        <v>201</v>
      </c>
      <c r="B60" s="61" t="s">
        <v>202</v>
      </c>
      <c r="C60" s="68" t="s">
        <v>203</v>
      </c>
    </row>
    <row r="61" spans="1:3" ht="60" x14ac:dyDescent="0.25">
      <c r="A61" s="73" t="s">
        <v>204</v>
      </c>
      <c r="B61" s="61" t="s">
        <v>205</v>
      </c>
      <c r="C61" s="68" t="s">
        <v>87</v>
      </c>
    </row>
    <row r="62" spans="1:3" ht="120" x14ac:dyDescent="0.25">
      <c r="A62" s="73" t="s">
        <v>206</v>
      </c>
      <c r="B62" s="61" t="s">
        <v>207</v>
      </c>
      <c r="C62" s="61" t="s">
        <v>208</v>
      </c>
    </row>
    <row r="63" spans="1:3" ht="45" x14ac:dyDescent="0.25">
      <c r="A63" s="66" t="s">
        <v>92</v>
      </c>
      <c r="B63" s="61" t="s">
        <v>93</v>
      </c>
      <c r="C63" s="61" t="s">
        <v>94</v>
      </c>
    </row>
  </sheetData>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40" zoomScaleNormal="100" workbookViewId="0">
      <selection activeCell="B21" sqref="B21"/>
    </sheetView>
  </sheetViews>
  <sheetFormatPr defaultColWidth="11.42578125" defaultRowHeight="15" x14ac:dyDescent="0.25"/>
  <cols>
    <col min="1" max="1" width="96.28515625" style="27" customWidth="1"/>
    <col min="2" max="2" width="15" style="29" bestFit="1" customWidth="1"/>
    <col min="3" max="3" width="81.7109375" style="13" customWidth="1"/>
    <col min="4" max="4" width="15.42578125" customWidth="1"/>
    <col min="5" max="5" width="25.42578125" style="13" customWidth="1"/>
    <col min="6" max="6" width="74.42578125" style="13" customWidth="1"/>
    <col min="7" max="7" width="12.42578125" customWidth="1"/>
    <col min="8" max="8" width="16.28515625" customWidth="1"/>
  </cols>
  <sheetData>
    <row r="1" spans="1:9" x14ac:dyDescent="0.25">
      <c r="A1" s="27" t="s">
        <v>185</v>
      </c>
    </row>
    <row r="2" spans="1:9" x14ac:dyDescent="0.25">
      <c r="A2" s="60" t="s">
        <v>186</v>
      </c>
    </row>
    <row r="3" spans="1:9" x14ac:dyDescent="0.25">
      <c r="A3" s="60" t="s">
        <v>237</v>
      </c>
    </row>
    <row r="4" spans="1:9" x14ac:dyDescent="0.25">
      <c r="A4" s="60" t="s">
        <v>238</v>
      </c>
    </row>
    <row r="5" spans="1:9" x14ac:dyDescent="0.25">
      <c r="A5" s="203" t="s">
        <v>236</v>
      </c>
    </row>
    <row r="6" spans="1:9" x14ac:dyDescent="0.25">
      <c r="A6" s="60"/>
    </row>
    <row r="11" spans="1:9" x14ac:dyDescent="0.25">
      <c r="H11" s="13"/>
      <c r="I11" s="13"/>
    </row>
    <row r="12" spans="1:9" ht="30" x14ac:dyDescent="0.25">
      <c r="A12" s="56" t="s">
        <v>248</v>
      </c>
      <c r="B12" s="33" t="s">
        <v>91</v>
      </c>
      <c r="C12" s="57" t="s">
        <v>95</v>
      </c>
      <c r="H12" s="28"/>
    </row>
    <row r="13" spans="1:9" ht="30" x14ac:dyDescent="0.25">
      <c r="A13" s="30" t="s">
        <v>527</v>
      </c>
      <c r="B13" s="31">
        <v>14</v>
      </c>
      <c r="C13" s="61" t="s">
        <v>528</v>
      </c>
    </row>
    <row r="14" spans="1:9" ht="90" x14ac:dyDescent="0.25">
      <c r="A14" s="30" t="s">
        <v>529</v>
      </c>
      <c r="B14" s="31">
        <v>13</v>
      </c>
      <c r="C14" s="61" t="s">
        <v>530</v>
      </c>
    </row>
    <row r="15" spans="1:9" ht="30" x14ac:dyDescent="0.25">
      <c r="A15" s="30" t="s">
        <v>531</v>
      </c>
      <c r="B15" s="31">
        <v>11</v>
      </c>
      <c r="C15" s="61" t="s">
        <v>532</v>
      </c>
    </row>
    <row r="16" spans="1:9" x14ac:dyDescent="0.25">
      <c r="A16" s="30" t="s">
        <v>533</v>
      </c>
      <c r="B16" s="31">
        <v>3.5</v>
      </c>
      <c r="C16" s="61" t="s">
        <v>534</v>
      </c>
    </row>
    <row r="17" spans="1:4" ht="93.75" customHeight="1" x14ac:dyDescent="0.25">
      <c r="A17" s="30" t="s">
        <v>535</v>
      </c>
      <c r="B17" s="31">
        <v>25</v>
      </c>
      <c r="C17" s="61" t="s">
        <v>536</v>
      </c>
    </row>
    <row r="18" spans="1:4" ht="30" x14ac:dyDescent="0.25">
      <c r="A18" s="30" t="s">
        <v>537</v>
      </c>
      <c r="B18" s="31">
        <v>4</v>
      </c>
      <c r="C18" s="61" t="s">
        <v>538</v>
      </c>
    </row>
    <row r="19" spans="1:4" ht="30" x14ac:dyDescent="0.25">
      <c r="A19" s="30" t="s">
        <v>539</v>
      </c>
      <c r="B19" s="31">
        <v>5</v>
      </c>
      <c r="C19" s="64" t="s">
        <v>196</v>
      </c>
    </row>
    <row r="20" spans="1:4" ht="45" x14ac:dyDescent="0.25">
      <c r="A20" s="30" t="s">
        <v>540</v>
      </c>
      <c r="B20" s="31">
        <v>12</v>
      </c>
      <c r="C20" s="61" t="s">
        <v>541</v>
      </c>
    </row>
    <row r="21" spans="1:4" ht="61.5" customHeight="1" x14ac:dyDescent="0.25">
      <c r="A21" s="30" t="s">
        <v>542</v>
      </c>
      <c r="B21" s="31">
        <v>21</v>
      </c>
      <c r="C21" s="64" t="s">
        <v>543</v>
      </c>
    </row>
    <row r="22" spans="1:4" x14ac:dyDescent="0.25">
      <c r="A22" s="32" t="s">
        <v>90</v>
      </c>
      <c r="B22" s="33">
        <f>SUM(B13:B21)</f>
        <v>108.5</v>
      </c>
      <c r="D22" s="10"/>
    </row>
    <row r="24" spans="1:4" x14ac:dyDescent="0.25">
      <c r="B24" s="29">
        <f>B22*1500</f>
        <v>162750</v>
      </c>
    </row>
    <row r="27" spans="1:4" x14ac:dyDescent="0.25">
      <c r="A27" s="30" t="s">
        <v>527</v>
      </c>
      <c r="B27" s="61"/>
      <c r="C27" s="61" t="s">
        <v>197</v>
      </c>
    </row>
    <row r="28" spans="1:4" ht="90" x14ac:dyDescent="0.25">
      <c r="A28" s="67" t="s">
        <v>88</v>
      </c>
      <c r="B28" s="68" t="s">
        <v>198</v>
      </c>
      <c r="C28" s="61" t="s">
        <v>544</v>
      </c>
    </row>
    <row r="29" spans="1:4" x14ac:dyDescent="0.25">
      <c r="A29" s="66"/>
      <c r="B29" s="61"/>
      <c r="C29" s="61" t="s">
        <v>240</v>
      </c>
    </row>
    <row r="30" spans="1:4" x14ac:dyDescent="0.25">
      <c r="A30" s="74"/>
      <c r="B30" s="75"/>
      <c r="C30" s="75"/>
    </row>
    <row r="31" spans="1:4" x14ac:dyDescent="0.25">
      <c r="A31"/>
      <c r="B31" s="13"/>
    </row>
    <row r="32" spans="1:4" x14ac:dyDescent="0.25">
      <c r="A32" s="66" t="s">
        <v>89</v>
      </c>
      <c r="B32" s="61"/>
      <c r="C32" s="61"/>
    </row>
    <row r="33" spans="1:3" ht="120" x14ac:dyDescent="0.25">
      <c r="A33" s="30" t="s">
        <v>199</v>
      </c>
      <c r="B33" s="68" t="s">
        <v>545</v>
      </c>
      <c r="C33" s="68" t="s">
        <v>86</v>
      </c>
    </row>
    <row r="34" spans="1:3" ht="105" x14ac:dyDescent="0.25">
      <c r="A34" s="73" t="s">
        <v>201</v>
      </c>
      <c r="B34" s="61" t="s">
        <v>546</v>
      </c>
      <c r="C34" s="68" t="s">
        <v>86</v>
      </c>
    </row>
    <row r="35" spans="1:3" ht="90" x14ac:dyDescent="0.25">
      <c r="A35" s="73" t="s">
        <v>204</v>
      </c>
      <c r="B35" s="61" t="s">
        <v>547</v>
      </c>
      <c r="C35" s="68" t="s">
        <v>87</v>
      </c>
    </row>
    <row r="36" spans="1:3" ht="45" x14ac:dyDescent="0.25">
      <c r="A36" s="66" t="s">
        <v>92</v>
      </c>
      <c r="B36" s="61" t="s">
        <v>93</v>
      </c>
      <c r="C36" s="61" t="s">
        <v>245</v>
      </c>
    </row>
    <row r="41" spans="1:3" x14ac:dyDescent="0.25">
      <c r="A41" s="66" t="s">
        <v>529</v>
      </c>
      <c r="B41" s="61"/>
      <c r="C41" s="61" t="s">
        <v>197</v>
      </c>
    </row>
    <row r="42" spans="1:3" ht="90" x14ac:dyDescent="0.25">
      <c r="A42" s="67" t="s">
        <v>88</v>
      </c>
      <c r="B42" s="68" t="s">
        <v>198</v>
      </c>
      <c r="C42" s="61" t="s">
        <v>548</v>
      </c>
    </row>
    <row r="43" spans="1:3" x14ac:dyDescent="0.25">
      <c r="A43"/>
      <c r="B43" s="13"/>
      <c r="C43" s="61" t="s">
        <v>549</v>
      </c>
    </row>
    <row r="44" spans="1:3" x14ac:dyDescent="0.25">
      <c r="A44"/>
      <c r="B44" s="13"/>
      <c r="C44" s="75"/>
    </row>
    <row r="45" spans="1:3" x14ac:dyDescent="0.25">
      <c r="A45"/>
      <c r="B45" s="13"/>
    </row>
    <row r="46" spans="1:3" x14ac:dyDescent="0.25">
      <c r="A46" s="66" t="s">
        <v>89</v>
      </c>
      <c r="B46" s="61"/>
      <c r="C46" s="61"/>
    </row>
    <row r="47" spans="1:3" ht="92.25" customHeight="1" x14ac:dyDescent="0.25">
      <c r="A47" s="30" t="s">
        <v>199</v>
      </c>
      <c r="B47" s="68" t="s">
        <v>550</v>
      </c>
      <c r="C47" s="68" t="s">
        <v>86</v>
      </c>
    </row>
    <row r="48" spans="1:3" ht="180" x14ac:dyDescent="0.25">
      <c r="A48" s="73" t="s">
        <v>201</v>
      </c>
      <c r="B48" s="68" t="s">
        <v>551</v>
      </c>
      <c r="C48" s="68" t="s">
        <v>86</v>
      </c>
    </row>
    <row r="49" spans="1:3" ht="109.5" customHeight="1" x14ac:dyDescent="0.25">
      <c r="A49" s="73" t="s">
        <v>204</v>
      </c>
      <c r="B49" s="61" t="s">
        <v>552</v>
      </c>
      <c r="C49" s="68" t="s">
        <v>86</v>
      </c>
    </row>
    <row r="50" spans="1:3" ht="180" x14ac:dyDescent="0.25">
      <c r="A50" s="73" t="s">
        <v>206</v>
      </c>
      <c r="B50" s="61" t="s">
        <v>553</v>
      </c>
      <c r="C50" s="68" t="s">
        <v>86</v>
      </c>
    </row>
    <row r="51" spans="1:3" ht="75" x14ac:dyDescent="0.25">
      <c r="A51" s="73" t="s">
        <v>554</v>
      </c>
      <c r="B51" s="61" t="s">
        <v>555</v>
      </c>
      <c r="C51" s="68" t="s">
        <v>86</v>
      </c>
    </row>
    <row r="52" spans="1:3" ht="45" x14ac:dyDescent="0.25">
      <c r="A52" s="66" t="s">
        <v>92</v>
      </c>
      <c r="B52" s="61" t="s">
        <v>93</v>
      </c>
      <c r="C52" s="61" t="s">
        <v>94</v>
      </c>
    </row>
  </sheetData>
  <pageMargins left="0.75" right="0.75" top="1" bottom="1" header="0.5" footer="0.5"/>
  <pageSetup paperSize="9"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Zakresy nazwane</vt:lpstr>
      </vt:variant>
      <vt:variant>
        <vt:i4>1</vt:i4>
      </vt:variant>
    </vt:vector>
  </HeadingPairs>
  <TitlesOfParts>
    <vt:vector size="15" baseType="lpstr">
      <vt:lpstr>Cele projektu</vt:lpstr>
      <vt:lpstr>Ryzyka projektu</vt:lpstr>
      <vt:lpstr>Zarządzanie projektem</vt:lpstr>
      <vt:lpstr>Zarządzanie zmianą funkcjonalną</vt:lpstr>
      <vt:lpstr>Development</vt:lpstr>
      <vt:lpstr>Development ERP</vt:lpstr>
      <vt:lpstr>Warunki współpracy</vt:lpstr>
      <vt:lpstr>Wycena i schemat integracji</vt:lpstr>
      <vt:lpstr>Wycena i schemat integracji ERP</vt:lpstr>
      <vt:lpstr>Wstępna kalkulacja cenowa DSO</vt:lpstr>
      <vt:lpstr>Wstępna kalkulacja cenowa ERP</vt:lpstr>
      <vt:lpstr>Harmonogram</vt:lpstr>
      <vt:lpstr>Pytania</vt:lpstr>
      <vt:lpstr>Założenia</vt:lpstr>
      <vt:lpstr>'Development ERP'!_Toc434229091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Kwiecień Anna</dc:creator>
  <cp:lastModifiedBy>Chargot Agnieszka</cp:lastModifiedBy>
  <dcterms:created xsi:type="dcterms:W3CDTF">2014-09-22T17:46:16Z</dcterms:created>
  <dcterms:modified xsi:type="dcterms:W3CDTF">2016-09-14T13:51:31Z</dcterms:modified>
</cp:coreProperties>
</file>